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<sst xmlns="http://schemas.openxmlformats.org/spreadsheetml/2006/main" count="216" uniqueCount="99">
  <si>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</si>
  <si>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</si>
  <si>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</si>
  <si>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</si>
  <si>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</si>
  <si>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</si>
  <si>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</si>
  <si>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</si>
  <si>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</si>
  <si>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</si>
  <si>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</si>
  <si>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</si>
  <si>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</si>
  <si>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</si>
  <si>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</si>
  <si>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</si>
  <si>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</si>
  <si>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</si>
  <si>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</si>
  <si>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</si>
  <si>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</si>
  <si>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</si>
  <si>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</si>
  <si>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</si>
  <si>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</si>
  <si>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</si>
  <si>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</si>
  <si>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</si>
  <si>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</si>
  <si>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</si>
  <si>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</si>
  <si>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</si>
  <si>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</si>
  <si>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</si>
  <si>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</si>
  <si>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</si>
  <si>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</si>
  <si>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</si>
  <si>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</si>
  <si>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</si>
  <si>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</si>
  <si>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</si>
  <si>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</si>
  <si>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</si>
  <si>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</si>
  <si>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</si>
  <si>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</si>
  <si>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</si>
  <si>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</si>
  <si>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</si>
  <si>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</si>
  <si>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</si>
  <si>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</si>
  <si>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</si>
  <si>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</si>
  <si>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</si>
  <si>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</si>
  <si>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</si>
  <si>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</si>
  <si>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</si>
  <si>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</si>
  <si>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</si>
  <si>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</si>
  <si>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</si>
  <si>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</si>
  <si>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</si>
  <si>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</si>
  <si>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</si>
  <si>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</si>
  <si>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</si>
  <si>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</si>
  <si>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</si>
  <si>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</si>
  <si>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</si>
  <si>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</si>
  <si>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</si>
  <si>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</si>
  <si>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</si>
  <si>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</si>
  <si>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</si>
  <si>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</si>
  <si>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</si>
  <si>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</si>
  <si>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Molnár Tamás</t>
  </si>
  <si>
    <t>Fülöp Botond</t>
  </si>
  <si>
    <t>Merza Domonkos</t>
  </si>
  <si>
    <t>Boinitzer Dávid</t>
  </si>
  <si>
    <t>MTK Törökbálint</t>
  </si>
  <si>
    <t>Tóth András</t>
  </si>
  <si>
    <t>Kertai Péter</t>
  </si>
  <si>
    <t>Dobos Márk</t>
  </si>
  <si>
    <t>Zsoldos Péter</t>
  </si>
  <si>
    <t>Molnár Bertalan</t>
  </si>
  <si>
    <t>Horváth Gergő</t>
  </si>
  <si>
    <t>Fernengel Bálint</t>
  </si>
  <si>
    <t>Domaföldy Ádám</t>
  </si>
  <si>
    <t>Óbudai Kaszások</t>
  </si>
  <si>
    <t>2012.02.18.</t>
  </si>
  <si>
    <t>Törökbálint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</si>
</sst>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2" fillId="2" borderId="37" xfId="0" applyNumberFormat="1" applyFont="1" applyFill="1" applyBorder="1" applyAlignment="1">
      <alignment horizontal="center"/>
    </xf>
    <xf numFmtId="49" fontId="2" fillId="2" borderId="38" xfId="0" applyNumberFormat="1" applyFont="1" applyFill="1" applyBorder="1" applyAlignment="1">
      <alignment/>
    </xf>
    <xf numFmtId="49" fontId="2" fillId="2" borderId="39" xfId="0" applyNumberFormat="1" applyFont="1" applyFill="1" applyBorder="1" applyAlignment="1">
      <alignment/>
    </xf>
    <xf numFmtId="1" fontId="2" fillId="2" borderId="40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 quotePrefix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41" xfId="0" applyNumberFormat="1" applyFont="1" applyFill="1" applyBorder="1" applyAlignment="1">
      <alignment horizontal="center"/>
    </xf>
    <xf numFmtId="9" fontId="6" fillId="2" borderId="42" xfId="0" applyNumberFormat="1" applyFont="1" applyFill="1" applyBorder="1" applyAlignment="1">
      <alignment horizontal="center"/>
    </xf>
    <xf numFmtId="9" fontId="6" fillId="2" borderId="43" xfId="0" applyNumberFormat="1" applyFont="1" applyFill="1" applyBorder="1" applyAlignment="1">
      <alignment horizontal="center"/>
    </xf>
    <xf numFmtId="1" fontId="2" fillId="2" borderId="44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164" fontId="2" fillId="2" borderId="43" xfId="0" applyNumberFormat="1" applyFont="1" applyFill="1" applyBorder="1" applyAlignment="1">
      <alignment horizontal="center"/>
    </xf>
    <xf numFmtId="164" fontId="2" fillId="2" borderId="39" xfId="0" applyNumberFormat="1" applyFont="1" applyFill="1" applyBorder="1" applyAlignment="1">
      <alignment horizontal="center"/>
    </xf>
    <xf numFmtId="49" fontId="1" fillId="3" borderId="46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7" xfId="0" applyNumberFormat="1" applyFont="1" applyFill="1" applyBorder="1" applyAlignment="1">
      <alignment/>
    </xf>
    <xf numFmtId="49" fontId="1" fillId="3" borderId="48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8" fillId="4" borderId="50" xfId="0" applyNumberFormat="1" applyFont="1" applyFill="1" applyBorder="1" applyAlignment="1">
      <alignment/>
    </xf>
    <xf numFmtId="49" fontId="8" fillId="4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3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4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3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4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4" xfId="0" applyNumberFormat="1" applyFont="1" applyFill="1" applyBorder="1" applyAlignment="1">
      <alignment horizontal="left"/>
    </xf>
    <xf numFmtId="49" fontId="8" fillId="4" borderId="55" xfId="0" applyNumberFormat="1" applyFont="1" applyFill="1" applyBorder="1" applyAlignment="1">
      <alignment/>
    </xf>
    <xf numFmtId="49" fontId="1" fillId="4" borderId="48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 horizontal="left"/>
    </xf>
    <xf numFmtId="49" fontId="8" fillId="4" borderId="48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2" xfId="0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9" fontId="1" fillId="0" borderId="33" xfId="0" applyNumberFormat="1" applyFont="1" applyFill="1" applyBorder="1" applyAlignment="1">
      <alignment horizontal="center"/>
    </xf>
    <xf numFmtId="1" fontId="1" fillId="0" borderId="57" xfId="0" applyNumberFormat="1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4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4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kumentumok\Dokumentumok\Elite%20SE\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6">
      <selection activeCell="AC14" sqref="AC14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7109375" style="1" customWidth="1"/>
    <col min="4" max="4" width="5.28125" style="1" customWidth="1"/>
    <col min="5" max="5" width="2.140625" style="1" customWidth="1"/>
    <col min="6" max="6" width="5.28125" style="1" customWidth="1"/>
    <col min="7" max="7" width="4.7109375" style="1" customWidth="1"/>
    <col min="8" max="8" width="2.140625" style="1" customWidth="1"/>
    <col min="9" max="9" width="4.7109375" style="1" customWidth="1"/>
    <col min="10" max="10" width="5.28125" style="1" customWidth="1"/>
    <col min="11" max="11" width="2.140625" style="1" customWidth="1"/>
    <col min="12" max="12" width="5.28125" style="1" customWidth="1"/>
    <col min="13" max="13" width="5.8515625" style="1" customWidth="1"/>
    <col min="14" max="14" width="5.28125" style="1" customWidth="1"/>
    <col min="15" max="15" width="2.140625" style="1" customWidth="1"/>
    <col min="16" max="16" width="5.28125" style="1" customWidth="1"/>
    <col min="17" max="17" width="5.57421875" style="1" customWidth="1"/>
    <col min="18" max="18" width="6.57421875" style="1" customWidth="1"/>
    <col min="19" max="21" width="3.7109375" style="1" customWidth="1"/>
    <col min="22" max="22" width="4.7109375" style="1" customWidth="1"/>
    <col min="23" max="28" width="3.7109375" style="1" customWidth="1"/>
    <col min="29" max="29" width="4.28125" style="1" customWidth="1"/>
    <col min="30" max="30" width="6.42187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53" t="s">
        <v>0</v>
      </c>
      <c r="B3" s="154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 t="s">
        <v>83</v>
      </c>
      <c r="T3" s="13"/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87</v>
      </c>
      <c r="D4" s="19"/>
      <c r="E4" s="19"/>
      <c r="F4" s="19"/>
      <c r="G4" s="19"/>
      <c r="H4" s="19"/>
      <c r="I4" s="20">
        <v>14</v>
      </c>
      <c r="J4" s="21">
        <v>20</v>
      </c>
      <c r="K4" s="22"/>
      <c r="L4" s="20">
        <v>13</v>
      </c>
      <c r="M4" s="20">
        <v>31</v>
      </c>
      <c r="N4" s="20"/>
      <c r="O4" s="18"/>
      <c r="P4" s="23">
        <f>SUM(I4:N4)</f>
        <v>78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/>
      <c r="AA4" s="19"/>
      <c r="AB4" s="19"/>
      <c r="AC4" s="19"/>
      <c r="AD4" s="24"/>
      <c r="AE4" s="25"/>
    </row>
    <row r="5" spans="1:31" ht="13.5" customHeight="1" thickBot="1">
      <c r="A5" s="155" t="s">
        <v>97</v>
      </c>
      <c r="B5" s="156"/>
      <c r="C5" s="26" t="s">
        <v>96</v>
      </c>
      <c r="D5" s="27"/>
      <c r="E5" s="27"/>
      <c r="F5" s="28"/>
      <c r="G5" s="28"/>
      <c r="H5" s="28"/>
      <c r="I5" s="29">
        <v>34</v>
      </c>
      <c r="J5" s="30">
        <v>14</v>
      </c>
      <c r="K5" s="31"/>
      <c r="L5" s="29">
        <v>23</v>
      </c>
      <c r="M5" s="29">
        <v>24</v>
      </c>
      <c r="N5" s="29"/>
      <c r="O5" s="32"/>
      <c r="P5" s="33">
        <f>SUM(I5:N6)</f>
        <v>95</v>
      </c>
      <c r="Q5" s="34" t="s">
        <v>12</v>
      </c>
      <c r="R5" s="27"/>
      <c r="S5" s="27" t="s">
        <v>98</v>
      </c>
      <c r="T5" s="27"/>
      <c r="U5" s="27"/>
      <c r="V5" s="27"/>
      <c r="W5" s="27"/>
      <c r="X5" s="35"/>
      <c r="Y5" s="34"/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60">
        <v>4</v>
      </c>
      <c r="B7" s="61" t="s">
        <v>88</v>
      </c>
      <c r="C7" s="62"/>
      <c r="D7" s="63">
        <v>3</v>
      </c>
      <c r="E7" s="64" t="s">
        <v>32</v>
      </c>
      <c r="F7" s="63">
        <v>1</v>
      </c>
      <c r="G7" s="65">
        <v>1</v>
      </c>
      <c r="H7" s="64" t="s">
        <v>32</v>
      </c>
      <c r="I7" s="66">
        <v>0</v>
      </c>
      <c r="J7" s="63">
        <v>0</v>
      </c>
      <c r="K7" s="64" t="s">
        <v>32</v>
      </c>
      <c r="L7" s="63">
        <v>0</v>
      </c>
      <c r="M7" s="67">
        <f aca="true" t="shared" si="0" ref="M7:M32">(L7+I7+F7)/(J7+G7+D7)</f>
        <v>0.25</v>
      </c>
      <c r="N7" s="63">
        <v>0</v>
      </c>
      <c r="O7" s="64" t="s">
        <v>32</v>
      </c>
      <c r="P7" s="63">
        <v>0</v>
      </c>
      <c r="Q7" s="68" t="e">
        <f aca="true" t="shared" si="1" ref="Q7:Q32">P7/N7</f>
        <v>#DIV/0!</v>
      </c>
      <c r="R7" s="69">
        <f aca="true" t="shared" si="2" ref="R7:R31">((F7+I7)*2)+(L7*3)+P7</f>
        <v>2</v>
      </c>
      <c r="S7" s="60">
        <v>1</v>
      </c>
      <c r="T7" s="65">
        <v>1</v>
      </c>
      <c r="U7" s="70">
        <f>SUM(S7:T7)</f>
        <v>2</v>
      </c>
      <c r="V7" s="60">
        <v>1</v>
      </c>
      <c r="W7" s="70">
        <v>0</v>
      </c>
      <c r="X7" s="60">
        <v>0</v>
      </c>
      <c r="Y7" s="70">
        <v>4</v>
      </c>
      <c r="Z7" s="60">
        <v>0</v>
      </c>
      <c r="AA7" s="71">
        <v>0</v>
      </c>
      <c r="AB7" s="66">
        <v>0</v>
      </c>
      <c r="AC7" s="65">
        <v>17</v>
      </c>
      <c r="AD7" s="72">
        <f aca="true" t="shared" si="3" ref="AD7:AD31">(F7-D7)+(I7-G7)+(L7-J7)+(P7-N7)+R7+S7+T7+V7-W7+X7+Z7+AB7+(AA7*AC7)</f>
        <v>2</v>
      </c>
      <c r="AE7" s="25"/>
    </row>
    <row r="8" spans="1:31" ht="15" customHeight="1">
      <c r="A8" s="47">
        <v>5</v>
      </c>
      <c r="B8" s="48" t="s">
        <v>91</v>
      </c>
      <c r="C8" s="49"/>
      <c r="D8" s="50">
        <v>0</v>
      </c>
      <c r="E8" s="51" t="s">
        <v>32</v>
      </c>
      <c r="F8" s="50">
        <v>0</v>
      </c>
      <c r="G8" s="52">
        <v>1</v>
      </c>
      <c r="H8" s="51" t="s">
        <v>32</v>
      </c>
      <c r="I8" s="53">
        <v>0</v>
      </c>
      <c r="J8" s="50">
        <v>0</v>
      </c>
      <c r="K8" s="51" t="s">
        <v>32</v>
      </c>
      <c r="L8" s="50">
        <v>0</v>
      </c>
      <c r="M8" s="54">
        <f>(L8+I8+F8)/(J8+G8+D8)</f>
        <v>0</v>
      </c>
      <c r="N8" s="50">
        <v>0</v>
      </c>
      <c r="O8" s="51" t="s">
        <v>32</v>
      </c>
      <c r="P8" s="50">
        <v>0</v>
      </c>
      <c r="Q8" s="55" t="e">
        <f>P8/N8</f>
        <v>#DIV/0!</v>
      </c>
      <c r="R8" s="56">
        <f>((F8+I8)*2)+(L8*3)+P8</f>
        <v>0</v>
      </c>
      <c r="S8" s="47">
        <v>0</v>
      </c>
      <c r="T8" s="52">
        <v>1</v>
      </c>
      <c r="U8" s="57">
        <f>SUM(S8:T8)</f>
        <v>1</v>
      </c>
      <c r="V8" s="47">
        <v>0</v>
      </c>
      <c r="W8" s="57">
        <v>0</v>
      </c>
      <c r="X8" s="47">
        <v>0</v>
      </c>
      <c r="Y8" s="57">
        <v>0</v>
      </c>
      <c r="Z8" s="47">
        <v>0</v>
      </c>
      <c r="AA8" s="58">
        <v>0</v>
      </c>
      <c r="AB8" s="53">
        <v>0</v>
      </c>
      <c r="AC8" s="52">
        <v>3</v>
      </c>
      <c r="AD8" s="59">
        <f>(F8-D8)+(I8-G8)+(L8-J8)+(P8-N8)+R8+S8+T8+V8-W8+X8+Z8+AB8+(AA8*AC8)</f>
        <v>0</v>
      </c>
      <c r="AE8" s="25"/>
    </row>
    <row r="9" spans="1:31" ht="15" customHeight="1">
      <c r="A9" s="60">
        <v>7</v>
      </c>
      <c r="B9" s="61" t="s">
        <v>89</v>
      </c>
      <c r="C9" s="62"/>
      <c r="D9" s="63">
        <v>0</v>
      </c>
      <c r="E9" s="64" t="s">
        <v>32</v>
      </c>
      <c r="F9" s="63">
        <v>0</v>
      </c>
      <c r="G9" s="65">
        <v>0</v>
      </c>
      <c r="H9" s="64" t="s">
        <v>32</v>
      </c>
      <c r="I9" s="66">
        <v>0</v>
      </c>
      <c r="J9" s="63">
        <v>0</v>
      </c>
      <c r="K9" s="64" t="s">
        <v>32</v>
      </c>
      <c r="L9" s="63">
        <v>0</v>
      </c>
      <c r="M9" s="67" t="e">
        <f>(L9+I9+F9)/(J9+G9+D9)</f>
        <v>#DIV/0!</v>
      </c>
      <c r="N9" s="63">
        <v>0</v>
      </c>
      <c r="O9" s="64" t="s">
        <v>32</v>
      </c>
      <c r="P9" s="63">
        <v>0</v>
      </c>
      <c r="Q9" s="68" t="e">
        <f>P9/N9</f>
        <v>#DIV/0!</v>
      </c>
      <c r="R9" s="69">
        <f>((F9+I9)*2)+(L9*3)+P9</f>
        <v>0</v>
      </c>
      <c r="S9" s="60">
        <v>0</v>
      </c>
      <c r="T9" s="65">
        <v>0</v>
      </c>
      <c r="U9" s="70">
        <f>SUM(S9:T9)</f>
        <v>0</v>
      </c>
      <c r="V9" s="60">
        <v>0</v>
      </c>
      <c r="W9" s="70">
        <v>0</v>
      </c>
      <c r="X9" s="60">
        <v>0</v>
      </c>
      <c r="Y9" s="70">
        <v>0</v>
      </c>
      <c r="Z9" s="60">
        <v>0</v>
      </c>
      <c r="AA9" s="71">
        <v>0</v>
      </c>
      <c r="AB9" s="66">
        <v>0</v>
      </c>
      <c r="AC9" s="65">
        <v>0</v>
      </c>
      <c r="AD9" s="72">
        <f>(F9-D9)+(I9-G9)+(L9-J9)+(P9-N9)+R9+S9+T9+V9-W9+X9+Z9+AB9+(AA9*AC9)</f>
        <v>0</v>
      </c>
      <c r="AE9" s="25"/>
    </row>
    <row r="10" spans="1:31" ht="15" customHeight="1">
      <c r="A10" s="47">
        <v>8</v>
      </c>
      <c r="B10" s="48" t="s">
        <v>90</v>
      </c>
      <c r="C10" s="73"/>
      <c r="D10" s="74">
        <v>0</v>
      </c>
      <c r="E10" s="75" t="s">
        <v>32</v>
      </c>
      <c r="F10" s="74">
        <v>0</v>
      </c>
      <c r="G10" s="76">
        <v>0</v>
      </c>
      <c r="H10" s="75" t="s">
        <v>32</v>
      </c>
      <c r="I10" s="77">
        <v>0</v>
      </c>
      <c r="J10" s="74">
        <v>0</v>
      </c>
      <c r="K10" s="75" t="s">
        <v>32</v>
      </c>
      <c r="L10" s="74">
        <v>0</v>
      </c>
      <c r="M10" s="78" t="e">
        <f>(L10+I10+F10)/(J10+G10+D10)</f>
        <v>#DIV/0!</v>
      </c>
      <c r="N10" s="74">
        <v>0</v>
      </c>
      <c r="O10" s="75" t="s">
        <v>32</v>
      </c>
      <c r="P10" s="74">
        <v>0</v>
      </c>
      <c r="Q10" s="79" t="e">
        <f>P10/N10</f>
        <v>#DIV/0!</v>
      </c>
      <c r="R10" s="80">
        <f>((F10+I10)*2)+(L10*3)+P10</f>
        <v>0</v>
      </c>
      <c r="S10" s="81">
        <v>0</v>
      </c>
      <c r="T10" s="76">
        <v>0</v>
      </c>
      <c r="U10" s="82">
        <f>SUM(S10:T10)</f>
        <v>0</v>
      </c>
      <c r="V10" s="81">
        <v>0</v>
      </c>
      <c r="W10" s="82">
        <v>0</v>
      </c>
      <c r="X10" s="81">
        <v>0</v>
      </c>
      <c r="Y10" s="82">
        <v>0</v>
      </c>
      <c r="Z10" s="81">
        <v>3</v>
      </c>
      <c r="AA10" s="83">
        <v>0</v>
      </c>
      <c r="AB10" s="77">
        <v>0</v>
      </c>
      <c r="AC10" s="76">
        <v>0</v>
      </c>
      <c r="AD10" s="59">
        <f>(F10-D10)+(I10-G10)+(L10-J10)+(P10-N10)+R10+S10+T10+V10-W10+X10+Z10+AB10+(AA10*AC10)</f>
        <v>3</v>
      </c>
      <c r="AE10" s="25"/>
    </row>
    <row r="11" spans="1:31" ht="15" customHeight="1">
      <c r="A11" s="60">
        <v>10</v>
      </c>
      <c r="B11" s="61" t="s">
        <v>92</v>
      </c>
      <c r="C11" s="62"/>
      <c r="D11" s="63">
        <v>11</v>
      </c>
      <c r="E11" s="64" t="s">
        <v>32</v>
      </c>
      <c r="F11" s="63">
        <v>6</v>
      </c>
      <c r="G11" s="65">
        <v>2</v>
      </c>
      <c r="H11" s="64" t="s">
        <v>32</v>
      </c>
      <c r="I11" s="66">
        <v>1</v>
      </c>
      <c r="J11" s="63">
        <v>1</v>
      </c>
      <c r="K11" s="64" t="s">
        <v>32</v>
      </c>
      <c r="L11" s="63">
        <v>0</v>
      </c>
      <c r="M11" s="67">
        <f>(L11+I11+F11)/(J11+G11+D11)</f>
        <v>0.5</v>
      </c>
      <c r="N11" s="63">
        <v>7</v>
      </c>
      <c r="O11" s="64" t="s">
        <v>32</v>
      </c>
      <c r="P11" s="63">
        <v>3</v>
      </c>
      <c r="Q11" s="68">
        <f>P11/N11</f>
        <v>0.42857142857142855</v>
      </c>
      <c r="R11" s="69">
        <f>((F11+I11)*2)+(L11*3)+P11</f>
        <v>17</v>
      </c>
      <c r="S11" s="60">
        <v>4</v>
      </c>
      <c r="T11" s="65">
        <v>0</v>
      </c>
      <c r="U11" s="70">
        <f>SUM(S11:T11)</f>
        <v>4</v>
      </c>
      <c r="V11" s="60">
        <v>1</v>
      </c>
      <c r="W11" s="70">
        <v>3</v>
      </c>
      <c r="X11" s="60">
        <v>6</v>
      </c>
      <c r="Y11" s="70">
        <v>4</v>
      </c>
      <c r="Z11" s="60">
        <v>2</v>
      </c>
      <c r="AA11" s="71">
        <v>0.1</v>
      </c>
      <c r="AB11" s="66">
        <v>0</v>
      </c>
      <c r="AC11" s="65">
        <v>30</v>
      </c>
      <c r="AD11" s="72">
        <f>(F11-D11)+(I11-G11)+(L11-J11)+(P11-N11)+R11+S11+T11+V11-W11+X11+Z11+AB11+(AA11*AC11)</f>
        <v>19</v>
      </c>
      <c r="AE11" s="25"/>
    </row>
    <row r="12" spans="1:31" s="149" customFormat="1" ht="15" customHeight="1">
      <c r="A12" s="81">
        <v>15</v>
      </c>
      <c r="B12" s="147" t="s">
        <v>93</v>
      </c>
      <c r="C12" s="73"/>
      <c r="D12" s="74">
        <v>2</v>
      </c>
      <c r="E12" s="75" t="s">
        <v>32</v>
      </c>
      <c r="F12" s="74">
        <v>0</v>
      </c>
      <c r="G12" s="76">
        <v>2</v>
      </c>
      <c r="H12" s="75" t="s">
        <v>32</v>
      </c>
      <c r="I12" s="77">
        <v>0</v>
      </c>
      <c r="J12" s="74">
        <v>1</v>
      </c>
      <c r="K12" s="75" t="s">
        <v>32</v>
      </c>
      <c r="L12" s="74">
        <v>1</v>
      </c>
      <c r="M12" s="78">
        <f t="shared" si="0"/>
        <v>0.2</v>
      </c>
      <c r="N12" s="74">
        <v>3</v>
      </c>
      <c r="O12" s="75" t="s">
        <v>32</v>
      </c>
      <c r="P12" s="74">
        <v>1</v>
      </c>
      <c r="Q12" s="79">
        <f t="shared" si="1"/>
        <v>0.3333333333333333</v>
      </c>
      <c r="R12" s="80">
        <f t="shared" si="2"/>
        <v>4</v>
      </c>
      <c r="S12" s="81">
        <v>2</v>
      </c>
      <c r="T12" s="76">
        <v>1</v>
      </c>
      <c r="U12" s="82">
        <f aca="true" t="shared" si="4" ref="U12:U31">SUM(S12:T12)</f>
        <v>3</v>
      </c>
      <c r="V12" s="81">
        <v>1</v>
      </c>
      <c r="W12" s="82">
        <v>4</v>
      </c>
      <c r="X12" s="81">
        <v>1</v>
      </c>
      <c r="Y12" s="82">
        <v>2</v>
      </c>
      <c r="Z12" s="81">
        <v>1</v>
      </c>
      <c r="AA12" s="83">
        <v>0.1</v>
      </c>
      <c r="AB12" s="77">
        <v>0</v>
      </c>
      <c r="AC12" s="76">
        <v>30</v>
      </c>
      <c r="AD12" s="59">
        <f t="shared" si="3"/>
        <v>3</v>
      </c>
      <c r="AE12" s="148"/>
    </row>
    <row r="13" spans="1:31" s="149" customFormat="1" ht="15" customHeight="1">
      <c r="A13" s="60">
        <v>17</v>
      </c>
      <c r="B13" s="61" t="s">
        <v>84</v>
      </c>
      <c r="C13" s="62"/>
      <c r="D13" s="63">
        <v>14</v>
      </c>
      <c r="E13" s="64" t="s">
        <v>32</v>
      </c>
      <c r="F13" s="63">
        <v>3</v>
      </c>
      <c r="G13" s="65">
        <v>1</v>
      </c>
      <c r="H13" s="64" t="s">
        <v>32</v>
      </c>
      <c r="I13" s="66">
        <v>0</v>
      </c>
      <c r="J13" s="63">
        <v>5</v>
      </c>
      <c r="K13" s="64" t="s">
        <v>32</v>
      </c>
      <c r="L13" s="63">
        <v>2</v>
      </c>
      <c r="M13" s="67">
        <f t="shared" si="0"/>
        <v>0.25</v>
      </c>
      <c r="N13" s="63">
        <v>14</v>
      </c>
      <c r="O13" s="64" t="s">
        <v>32</v>
      </c>
      <c r="P13" s="63">
        <v>8</v>
      </c>
      <c r="Q13" s="68">
        <f t="shared" si="1"/>
        <v>0.5714285714285714</v>
      </c>
      <c r="R13" s="69">
        <f t="shared" si="2"/>
        <v>20</v>
      </c>
      <c r="S13" s="60">
        <v>3</v>
      </c>
      <c r="T13" s="65">
        <v>1</v>
      </c>
      <c r="U13" s="70">
        <f>SUM(S13:T13)</f>
        <v>4</v>
      </c>
      <c r="V13" s="60">
        <v>3</v>
      </c>
      <c r="W13" s="70">
        <v>3</v>
      </c>
      <c r="X13" s="60">
        <v>8</v>
      </c>
      <c r="Y13" s="70">
        <v>4</v>
      </c>
      <c r="Z13" s="60">
        <v>1</v>
      </c>
      <c r="AA13" s="71">
        <v>0</v>
      </c>
      <c r="AB13" s="66">
        <v>2</v>
      </c>
      <c r="AC13" s="65">
        <v>27</v>
      </c>
      <c r="AD13" s="72">
        <f t="shared" si="3"/>
        <v>14</v>
      </c>
      <c r="AE13" s="148"/>
    </row>
    <row r="14" spans="1:31" s="149" customFormat="1" ht="15" customHeight="1">
      <c r="A14" s="81">
        <v>18</v>
      </c>
      <c r="B14" s="147" t="s">
        <v>85</v>
      </c>
      <c r="C14" s="73"/>
      <c r="D14" s="74">
        <v>14</v>
      </c>
      <c r="E14" s="75" t="s">
        <v>32</v>
      </c>
      <c r="F14" s="74">
        <v>6</v>
      </c>
      <c r="G14" s="76">
        <v>4</v>
      </c>
      <c r="H14" s="75" t="s">
        <v>32</v>
      </c>
      <c r="I14" s="77">
        <v>1</v>
      </c>
      <c r="J14" s="74">
        <v>4</v>
      </c>
      <c r="K14" s="75" t="s">
        <v>32</v>
      </c>
      <c r="L14" s="74">
        <v>2</v>
      </c>
      <c r="M14" s="78">
        <f t="shared" si="0"/>
        <v>0.4090909090909091</v>
      </c>
      <c r="N14" s="74">
        <v>2</v>
      </c>
      <c r="O14" s="75" t="s">
        <v>32</v>
      </c>
      <c r="P14" s="74">
        <v>0</v>
      </c>
      <c r="Q14" s="79">
        <f t="shared" si="1"/>
        <v>0</v>
      </c>
      <c r="R14" s="80">
        <f t="shared" si="2"/>
        <v>20</v>
      </c>
      <c r="S14" s="81">
        <v>2</v>
      </c>
      <c r="T14" s="76">
        <v>2</v>
      </c>
      <c r="U14" s="82">
        <f t="shared" si="4"/>
        <v>4</v>
      </c>
      <c r="V14" s="81">
        <v>5</v>
      </c>
      <c r="W14" s="82">
        <v>0</v>
      </c>
      <c r="X14" s="81">
        <v>1</v>
      </c>
      <c r="Y14" s="82">
        <v>5</v>
      </c>
      <c r="Z14" s="81">
        <v>3</v>
      </c>
      <c r="AA14" s="83">
        <v>0.1</v>
      </c>
      <c r="AB14" s="77">
        <v>0</v>
      </c>
      <c r="AC14" s="76">
        <v>37</v>
      </c>
      <c r="AD14" s="59">
        <f t="shared" si="3"/>
        <v>21.7</v>
      </c>
      <c r="AE14" s="148"/>
    </row>
    <row r="15" spans="1:31" s="149" customFormat="1" ht="15" customHeight="1">
      <c r="A15" s="60">
        <v>23</v>
      </c>
      <c r="B15" s="61" t="s">
        <v>86</v>
      </c>
      <c r="C15" s="62"/>
      <c r="D15" s="63">
        <v>9</v>
      </c>
      <c r="E15" s="64" t="s">
        <v>32</v>
      </c>
      <c r="F15" s="63">
        <v>6</v>
      </c>
      <c r="G15" s="65">
        <v>0</v>
      </c>
      <c r="H15" s="64" t="s">
        <v>32</v>
      </c>
      <c r="I15" s="66">
        <v>0</v>
      </c>
      <c r="J15" s="63">
        <v>1</v>
      </c>
      <c r="K15" s="64" t="s">
        <v>32</v>
      </c>
      <c r="L15" s="63">
        <v>0</v>
      </c>
      <c r="M15" s="67">
        <f t="shared" si="0"/>
        <v>0.6</v>
      </c>
      <c r="N15" s="63">
        <v>3</v>
      </c>
      <c r="O15" s="64" t="s">
        <v>32</v>
      </c>
      <c r="P15" s="63">
        <v>3</v>
      </c>
      <c r="Q15" s="68">
        <f t="shared" si="1"/>
        <v>1</v>
      </c>
      <c r="R15" s="69">
        <f t="shared" si="2"/>
        <v>15</v>
      </c>
      <c r="S15" s="60">
        <v>5</v>
      </c>
      <c r="T15" s="65">
        <v>1</v>
      </c>
      <c r="U15" s="70">
        <f t="shared" si="4"/>
        <v>6</v>
      </c>
      <c r="V15" s="60">
        <v>2</v>
      </c>
      <c r="W15" s="70">
        <v>2</v>
      </c>
      <c r="X15" s="60">
        <v>3</v>
      </c>
      <c r="Y15" s="70">
        <v>2</v>
      </c>
      <c r="Z15" s="60">
        <v>3</v>
      </c>
      <c r="AA15" s="71">
        <v>0</v>
      </c>
      <c r="AB15" s="66">
        <v>1</v>
      </c>
      <c r="AC15" s="65">
        <v>28</v>
      </c>
      <c r="AD15" s="72">
        <f t="shared" si="3"/>
        <v>24</v>
      </c>
      <c r="AE15" s="148"/>
    </row>
    <row r="16" spans="1:31" s="149" customFormat="1" ht="15" customHeight="1">
      <c r="A16" s="81">
        <v>25</v>
      </c>
      <c r="B16" s="147" t="s">
        <v>94</v>
      </c>
      <c r="C16" s="73"/>
      <c r="D16" s="74">
        <v>2</v>
      </c>
      <c r="E16" s="75" t="s">
        <v>32</v>
      </c>
      <c r="F16" s="74">
        <v>0</v>
      </c>
      <c r="G16" s="76">
        <v>0</v>
      </c>
      <c r="H16" s="75" t="s">
        <v>32</v>
      </c>
      <c r="I16" s="77">
        <v>0</v>
      </c>
      <c r="J16" s="74">
        <v>0</v>
      </c>
      <c r="K16" s="75" t="s">
        <v>32</v>
      </c>
      <c r="L16" s="74">
        <v>0</v>
      </c>
      <c r="M16" s="78">
        <f t="shared" si="0"/>
        <v>0</v>
      </c>
      <c r="N16" s="74">
        <v>0</v>
      </c>
      <c r="O16" s="75" t="s">
        <v>32</v>
      </c>
      <c r="P16" s="74">
        <v>0</v>
      </c>
      <c r="Q16" s="79" t="e">
        <f t="shared" si="1"/>
        <v>#DIV/0!</v>
      </c>
      <c r="R16" s="80">
        <f t="shared" si="2"/>
        <v>0</v>
      </c>
      <c r="S16" s="81">
        <v>2</v>
      </c>
      <c r="T16" s="76">
        <v>2</v>
      </c>
      <c r="U16" s="82">
        <f>SUM(S16:T16)</f>
        <v>4</v>
      </c>
      <c r="V16" s="81">
        <v>1</v>
      </c>
      <c r="W16" s="82">
        <v>0</v>
      </c>
      <c r="X16" s="81">
        <v>0</v>
      </c>
      <c r="Y16" s="82">
        <v>5</v>
      </c>
      <c r="Z16" s="81">
        <v>2</v>
      </c>
      <c r="AA16" s="83">
        <v>0.1</v>
      </c>
      <c r="AB16" s="77">
        <v>0</v>
      </c>
      <c r="AC16" s="76">
        <v>28</v>
      </c>
      <c r="AD16" s="59">
        <f t="shared" si="3"/>
        <v>7.800000000000001</v>
      </c>
      <c r="AE16" s="148"/>
    </row>
    <row r="17" spans="1:31" s="149" customFormat="1" ht="15" customHeight="1">
      <c r="A17" s="60">
        <v>26</v>
      </c>
      <c r="B17" s="61" t="s">
        <v>95</v>
      </c>
      <c r="C17" s="62"/>
      <c r="D17" s="63">
        <v>0</v>
      </c>
      <c r="E17" s="64" t="s">
        <v>32</v>
      </c>
      <c r="F17" s="63">
        <v>0</v>
      </c>
      <c r="G17" s="65">
        <v>0</v>
      </c>
      <c r="H17" s="64" t="s">
        <v>32</v>
      </c>
      <c r="I17" s="66">
        <v>0</v>
      </c>
      <c r="J17" s="63">
        <v>0</v>
      </c>
      <c r="K17" s="64" t="s">
        <v>32</v>
      </c>
      <c r="L17" s="63">
        <v>0</v>
      </c>
      <c r="M17" s="67" t="e">
        <f t="shared" si="0"/>
        <v>#DIV/0!</v>
      </c>
      <c r="N17" s="63">
        <v>0</v>
      </c>
      <c r="O17" s="64" t="s">
        <v>32</v>
      </c>
      <c r="P17" s="63">
        <v>0</v>
      </c>
      <c r="Q17" s="68" t="e">
        <f t="shared" si="1"/>
        <v>#DIV/0!</v>
      </c>
      <c r="R17" s="69">
        <f t="shared" si="2"/>
        <v>0</v>
      </c>
      <c r="S17" s="60">
        <v>0</v>
      </c>
      <c r="T17" s="65">
        <v>0</v>
      </c>
      <c r="U17" s="70">
        <f t="shared" si="4"/>
        <v>0</v>
      </c>
      <c r="V17" s="60">
        <v>0</v>
      </c>
      <c r="W17" s="70">
        <v>0</v>
      </c>
      <c r="X17" s="60">
        <v>0</v>
      </c>
      <c r="Y17" s="70">
        <v>0</v>
      </c>
      <c r="Z17" s="60">
        <v>0</v>
      </c>
      <c r="AA17" s="71">
        <v>0</v>
      </c>
      <c r="AB17" s="66">
        <v>0</v>
      </c>
      <c r="AC17" s="65">
        <v>0</v>
      </c>
      <c r="AD17" s="72">
        <f t="shared" si="3"/>
        <v>0</v>
      </c>
      <c r="AE17" s="148"/>
    </row>
    <row r="18" spans="1:31" s="149" customFormat="1" ht="15" customHeight="1">
      <c r="A18" s="81">
        <v>0</v>
      </c>
      <c r="B18" s="147">
        <v>0</v>
      </c>
      <c r="C18" s="73"/>
      <c r="D18" s="74">
        <v>0</v>
      </c>
      <c r="E18" s="75" t="s">
        <v>32</v>
      </c>
      <c r="F18" s="74">
        <v>0</v>
      </c>
      <c r="G18" s="76">
        <v>0</v>
      </c>
      <c r="H18" s="75" t="s">
        <v>32</v>
      </c>
      <c r="I18" s="77">
        <v>0</v>
      </c>
      <c r="J18" s="74">
        <v>0</v>
      </c>
      <c r="K18" s="75" t="s">
        <v>32</v>
      </c>
      <c r="L18" s="74">
        <v>0</v>
      </c>
      <c r="M18" s="78" t="e">
        <f t="shared" si="0"/>
        <v>#DIV/0!</v>
      </c>
      <c r="N18" s="74">
        <v>0</v>
      </c>
      <c r="O18" s="75" t="s">
        <v>32</v>
      </c>
      <c r="P18" s="74">
        <v>0</v>
      </c>
      <c r="Q18" s="79" t="e">
        <f t="shared" si="1"/>
        <v>#DIV/0!</v>
      </c>
      <c r="R18" s="80">
        <f t="shared" si="2"/>
        <v>0</v>
      </c>
      <c r="S18" s="81">
        <v>0</v>
      </c>
      <c r="T18" s="76">
        <v>0</v>
      </c>
      <c r="U18" s="82">
        <f t="shared" si="4"/>
        <v>0</v>
      </c>
      <c r="V18" s="81">
        <v>0</v>
      </c>
      <c r="W18" s="82">
        <v>0</v>
      </c>
      <c r="X18" s="81">
        <v>0</v>
      </c>
      <c r="Y18" s="82">
        <v>0</v>
      </c>
      <c r="Z18" s="81">
        <v>0</v>
      </c>
      <c r="AA18" s="83">
        <v>0</v>
      </c>
      <c r="AB18" s="77">
        <v>0</v>
      </c>
      <c r="AC18" s="76">
        <v>0</v>
      </c>
      <c r="AD18" s="59">
        <f t="shared" si="3"/>
        <v>0</v>
      </c>
      <c r="AE18" s="148"/>
    </row>
    <row r="19" spans="1:31" s="149" customFormat="1" ht="15" customHeight="1">
      <c r="A19" s="60">
        <v>0</v>
      </c>
      <c r="B19" s="61">
        <v>0</v>
      </c>
      <c r="C19" s="62"/>
      <c r="D19" s="63">
        <v>0</v>
      </c>
      <c r="E19" s="64" t="s">
        <v>32</v>
      </c>
      <c r="F19" s="63">
        <v>0</v>
      </c>
      <c r="G19" s="65">
        <v>0</v>
      </c>
      <c r="H19" s="64" t="s">
        <v>32</v>
      </c>
      <c r="I19" s="66">
        <v>0</v>
      </c>
      <c r="J19" s="63">
        <v>0</v>
      </c>
      <c r="K19" s="64" t="s">
        <v>32</v>
      </c>
      <c r="L19" s="63">
        <v>0</v>
      </c>
      <c r="M19" s="67" t="e">
        <f t="shared" si="0"/>
        <v>#DIV/0!</v>
      </c>
      <c r="N19" s="63">
        <v>0</v>
      </c>
      <c r="O19" s="64" t="s">
        <v>32</v>
      </c>
      <c r="P19" s="63">
        <v>0</v>
      </c>
      <c r="Q19" s="68" t="e">
        <f t="shared" si="1"/>
        <v>#DIV/0!</v>
      </c>
      <c r="R19" s="69">
        <f t="shared" si="2"/>
        <v>0</v>
      </c>
      <c r="S19" s="60">
        <v>0</v>
      </c>
      <c r="T19" s="65">
        <v>0</v>
      </c>
      <c r="U19" s="70">
        <f t="shared" si="4"/>
        <v>0</v>
      </c>
      <c r="V19" s="60">
        <v>0</v>
      </c>
      <c r="W19" s="70">
        <v>0</v>
      </c>
      <c r="X19" s="60">
        <v>0</v>
      </c>
      <c r="Y19" s="70">
        <v>0</v>
      </c>
      <c r="Z19" s="60">
        <v>0</v>
      </c>
      <c r="AA19" s="71">
        <v>0</v>
      </c>
      <c r="AB19" s="66">
        <v>0</v>
      </c>
      <c r="AC19" s="65">
        <v>0</v>
      </c>
      <c r="AD19" s="72">
        <f t="shared" si="3"/>
        <v>0</v>
      </c>
      <c r="AE19" s="148"/>
    </row>
    <row r="20" spans="1:31" s="149" customFormat="1" ht="15" customHeight="1">
      <c r="A20" s="81">
        <v>0</v>
      </c>
      <c r="B20" s="147">
        <v>0</v>
      </c>
      <c r="C20" s="73"/>
      <c r="D20" s="74">
        <v>0</v>
      </c>
      <c r="E20" s="75" t="s">
        <v>32</v>
      </c>
      <c r="F20" s="74">
        <v>0</v>
      </c>
      <c r="G20" s="76">
        <v>0</v>
      </c>
      <c r="H20" s="75" t="s">
        <v>32</v>
      </c>
      <c r="I20" s="77">
        <v>0</v>
      </c>
      <c r="J20" s="74">
        <v>0</v>
      </c>
      <c r="K20" s="75" t="s">
        <v>32</v>
      </c>
      <c r="L20" s="74">
        <v>0</v>
      </c>
      <c r="M20" s="78" t="e">
        <f t="shared" si="0"/>
        <v>#DIV/0!</v>
      </c>
      <c r="N20" s="74">
        <v>0</v>
      </c>
      <c r="O20" s="75" t="s">
        <v>32</v>
      </c>
      <c r="P20" s="74">
        <v>0</v>
      </c>
      <c r="Q20" s="79" t="e">
        <f t="shared" si="1"/>
        <v>#DIV/0!</v>
      </c>
      <c r="R20" s="80">
        <f t="shared" si="2"/>
        <v>0</v>
      </c>
      <c r="S20" s="81">
        <v>0</v>
      </c>
      <c r="T20" s="76">
        <v>0</v>
      </c>
      <c r="U20" s="82">
        <f t="shared" si="4"/>
        <v>0</v>
      </c>
      <c r="V20" s="81">
        <v>0</v>
      </c>
      <c r="W20" s="82">
        <v>0</v>
      </c>
      <c r="X20" s="81">
        <v>0</v>
      </c>
      <c r="Y20" s="82">
        <v>0</v>
      </c>
      <c r="Z20" s="81">
        <v>0</v>
      </c>
      <c r="AA20" s="83">
        <v>0</v>
      </c>
      <c r="AB20" s="77">
        <v>0</v>
      </c>
      <c r="AC20" s="76">
        <v>0</v>
      </c>
      <c r="AD20" s="59">
        <f t="shared" si="3"/>
        <v>0</v>
      </c>
      <c r="AE20" s="148"/>
    </row>
    <row r="21" spans="1:31" s="149" customFormat="1" ht="15" customHeight="1">
      <c r="A21" s="81">
        <v>0</v>
      </c>
      <c r="B21" s="147">
        <v>0</v>
      </c>
      <c r="C21" s="73"/>
      <c r="D21" s="74">
        <v>0</v>
      </c>
      <c r="E21" s="75" t="s">
        <v>32</v>
      </c>
      <c r="F21" s="74">
        <v>0</v>
      </c>
      <c r="G21" s="76">
        <v>0</v>
      </c>
      <c r="H21" s="75" t="s">
        <v>32</v>
      </c>
      <c r="I21" s="77">
        <v>0</v>
      </c>
      <c r="J21" s="74">
        <v>0</v>
      </c>
      <c r="K21" s="75" t="s">
        <v>32</v>
      </c>
      <c r="L21" s="74">
        <v>0</v>
      </c>
      <c r="M21" s="78" t="e">
        <f t="shared" si="0"/>
        <v>#DIV/0!</v>
      </c>
      <c r="N21" s="74">
        <v>0</v>
      </c>
      <c r="O21" s="75" t="s">
        <v>32</v>
      </c>
      <c r="P21" s="74">
        <v>0</v>
      </c>
      <c r="Q21" s="79" t="e">
        <f t="shared" si="1"/>
        <v>#DIV/0!</v>
      </c>
      <c r="R21" s="80">
        <f t="shared" si="2"/>
        <v>0</v>
      </c>
      <c r="S21" s="81">
        <v>0</v>
      </c>
      <c r="T21" s="76">
        <v>0</v>
      </c>
      <c r="U21" s="82">
        <f t="shared" si="4"/>
        <v>0</v>
      </c>
      <c r="V21" s="81">
        <v>0</v>
      </c>
      <c r="W21" s="82">
        <v>0</v>
      </c>
      <c r="X21" s="81">
        <v>0</v>
      </c>
      <c r="Y21" s="82">
        <v>0</v>
      </c>
      <c r="Z21" s="81">
        <v>0</v>
      </c>
      <c r="AA21" s="83">
        <v>0</v>
      </c>
      <c r="AB21" s="77">
        <v>0</v>
      </c>
      <c r="AC21" s="76">
        <v>0</v>
      </c>
      <c r="AD21" s="59">
        <f t="shared" si="3"/>
        <v>0</v>
      </c>
      <c r="AE21" s="148"/>
    </row>
    <row r="22" spans="1:31" s="149" customFormat="1" ht="15" customHeight="1">
      <c r="A22" s="81">
        <v>0</v>
      </c>
      <c r="B22" s="147">
        <v>0</v>
      </c>
      <c r="C22" s="73"/>
      <c r="D22" s="74">
        <v>0</v>
      </c>
      <c r="E22" s="75" t="s">
        <v>32</v>
      </c>
      <c r="F22" s="74">
        <v>0</v>
      </c>
      <c r="G22" s="76">
        <v>0</v>
      </c>
      <c r="H22" s="75" t="s">
        <v>32</v>
      </c>
      <c r="I22" s="77">
        <v>0</v>
      </c>
      <c r="J22" s="74">
        <v>0</v>
      </c>
      <c r="K22" s="75" t="s">
        <v>32</v>
      </c>
      <c r="L22" s="74">
        <v>0</v>
      </c>
      <c r="M22" s="78" t="e">
        <f t="shared" si="0"/>
        <v>#DIV/0!</v>
      </c>
      <c r="N22" s="74">
        <v>0</v>
      </c>
      <c r="O22" s="75" t="s">
        <v>32</v>
      </c>
      <c r="P22" s="74">
        <v>0</v>
      </c>
      <c r="Q22" s="79" t="e">
        <f t="shared" si="1"/>
        <v>#DIV/0!</v>
      </c>
      <c r="R22" s="80">
        <f t="shared" si="2"/>
        <v>0</v>
      </c>
      <c r="S22" s="81">
        <v>0</v>
      </c>
      <c r="T22" s="76">
        <v>0</v>
      </c>
      <c r="U22" s="82">
        <f t="shared" si="4"/>
        <v>0</v>
      </c>
      <c r="V22" s="81">
        <v>0</v>
      </c>
      <c r="W22" s="82">
        <v>0</v>
      </c>
      <c r="X22" s="81">
        <v>0</v>
      </c>
      <c r="Y22" s="82">
        <v>0</v>
      </c>
      <c r="Z22" s="81">
        <v>0</v>
      </c>
      <c r="AA22" s="83">
        <v>0</v>
      </c>
      <c r="AB22" s="77">
        <v>0</v>
      </c>
      <c r="AC22" s="76">
        <v>0</v>
      </c>
      <c r="AD22" s="59">
        <f t="shared" si="3"/>
        <v>0</v>
      </c>
      <c r="AE22" s="148"/>
    </row>
    <row r="23" spans="1:31" s="149" customFormat="1" ht="15" customHeight="1">
      <c r="A23" s="81">
        <v>0</v>
      </c>
      <c r="B23" s="147">
        <v>0</v>
      </c>
      <c r="C23" s="73"/>
      <c r="D23" s="74">
        <v>0</v>
      </c>
      <c r="E23" s="75" t="s">
        <v>32</v>
      </c>
      <c r="F23" s="74">
        <v>0</v>
      </c>
      <c r="G23" s="76">
        <v>0</v>
      </c>
      <c r="H23" s="75" t="s">
        <v>32</v>
      </c>
      <c r="I23" s="77">
        <v>0</v>
      </c>
      <c r="J23" s="74">
        <v>0</v>
      </c>
      <c r="K23" s="75" t="s">
        <v>32</v>
      </c>
      <c r="L23" s="74">
        <v>0</v>
      </c>
      <c r="M23" s="78" t="e">
        <f t="shared" si="0"/>
        <v>#DIV/0!</v>
      </c>
      <c r="N23" s="74">
        <v>0</v>
      </c>
      <c r="O23" s="75" t="s">
        <v>32</v>
      </c>
      <c r="P23" s="74">
        <v>0</v>
      </c>
      <c r="Q23" s="79" t="e">
        <f t="shared" si="1"/>
        <v>#DIV/0!</v>
      </c>
      <c r="R23" s="80">
        <f t="shared" si="2"/>
        <v>0</v>
      </c>
      <c r="S23" s="81">
        <v>0</v>
      </c>
      <c r="T23" s="76">
        <v>0</v>
      </c>
      <c r="U23" s="82">
        <f t="shared" si="4"/>
        <v>0</v>
      </c>
      <c r="V23" s="81">
        <v>0</v>
      </c>
      <c r="W23" s="82">
        <v>0</v>
      </c>
      <c r="X23" s="81">
        <v>0</v>
      </c>
      <c r="Y23" s="82">
        <v>0</v>
      </c>
      <c r="Z23" s="81">
        <v>0</v>
      </c>
      <c r="AA23" s="83">
        <v>0</v>
      </c>
      <c r="AB23" s="77">
        <v>0</v>
      </c>
      <c r="AC23" s="76">
        <v>0</v>
      </c>
      <c r="AD23" s="59">
        <f t="shared" si="3"/>
        <v>0</v>
      </c>
      <c r="AE23" s="148"/>
    </row>
    <row r="24" spans="1:31" s="149" customFormat="1" ht="15" customHeight="1">
      <c r="A24" s="81">
        <f>'[1]Alapadatok'!G19</f>
        <v>0</v>
      </c>
      <c r="B24" s="147">
        <f>'[1]Alapadatok'!E19</f>
        <v>0</v>
      </c>
      <c r="C24" s="73"/>
      <c r="D24" s="74"/>
      <c r="E24" s="75" t="s">
        <v>32</v>
      </c>
      <c r="F24" s="74"/>
      <c r="G24" s="76"/>
      <c r="H24" s="75" t="s">
        <v>32</v>
      </c>
      <c r="I24" s="77"/>
      <c r="J24" s="74"/>
      <c r="K24" s="75" t="s">
        <v>32</v>
      </c>
      <c r="L24" s="74"/>
      <c r="M24" s="78" t="e">
        <f t="shared" si="0"/>
        <v>#DIV/0!</v>
      </c>
      <c r="N24" s="74"/>
      <c r="O24" s="75" t="s">
        <v>32</v>
      </c>
      <c r="P24" s="74"/>
      <c r="Q24" s="79" t="e">
        <f t="shared" si="1"/>
        <v>#DIV/0!</v>
      </c>
      <c r="R24" s="80">
        <f t="shared" si="2"/>
        <v>0</v>
      </c>
      <c r="S24" s="81"/>
      <c r="T24" s="76"/>
      <c r="U24" s="82">
        <f t="shared" si="4"/>
        <v>0</v>
      </c>
      <c r="V24" s="81"/>
      <c r="W24" s="82"/>
      <c r="X24" s="81"/>
      <c r="Y24" s="82"/>
      <c r="Z24" s="81"/>
      <c r="AA24" s="83"/>
      <c r="AB24" s="77"/>
      <c r="AC24" s="76"/>
      <c r="AD24" s="59">
        <f t="shared" si="3"/>
        <v>0</v>
      </c>
      <c r="AE24" s="148"/>
    </row>
    <row r="25" spans="1:31" s="149" customFormat="1" ht="15" customHeight="1">
      <c r="A25" s="81">
        <f>'[1]Alapadatok'!G20</f>
        <v>0</v>
      </c>
      <c r="B25" s="147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148"/>
    </row>
    <row r="26" spans="1:31" s="149" customFormat="1" ht="15" customHeight="1">
      <c r="A26" s="81">
        <f>'[1]Alapadatok'!G21</f>
        <v>0</v>
      </c>
      <c r="B26" s="147">
        <f>'[1]Alapadatok'!E21</f>
        <v>0</v>
      </c>
      <c r="C26" s="84"/>
      <c r="D26" s="85"/>
      <c r="E26" s="75" t="s">
        <v>32</v>
      </c>
      <c r="F26" s="85"/>
      <c r="G26" s="86"/>
      <c r="H26" s="75" t="s">
        <v>32</v>
      </c>
      <c r="I26" s="87"/>
      <c r="J26" s="85"/>
      <c r="K26" s="75" t="s">
        <v>32</v>
      </c>
      <c r="L26" s="85"/>
      <c r="M26" s="78" t="e">
        <f t="shared" si="0"/>
        <v>#DIV/0!</v>
      </c>
      <c r="N26" s="85"/>
      <c r="O26" s="75" t="s">
        <v>32</v>
      </c>
      <c r="P26" s="85"/>
      <c r="Q26" s="79" t="e">
        <f t="shared" si="1"/>
        <v>#DIV/0!</v>
      </c>
      <c r="R26" s="80">
        <f t="shared" si="2"/>
        <v>0</v>
      </c>
      <c r="S26" s="88"/>
      <c r="T26" s="86"/>
      <c r="U26" s="82">
        <f t="shared" si="4"/>
        <v>0</v>
      </c>
      <c r="V26" s="88"/>
      <c r="W26" s="89"/>
      <c r="X26" s="88"/>
      <c r="Y26" s="89"/>
      <c r="Z26" s="88"/>
      <c r="AA26" s="90"/>
      <c r="AB26" s="87"/>
      <c r="AC26" s="86"/>
      <c r="AD26" s="59">
        <f t="shared" si="3"/>
        <v>0</v>
      </c>
      <c r="AE26" s="148"/>
    </row>
    <row r="27" spans="1:31" s="149" customFormat="1" ht="15" customHeight="1">
      <c r="A27" s="81">
        <f>'[1]Alapadatok'!G22</f>
        <v>0</v>
      </c>
      <c r="B27" s="147">
        <f>'[1]Alapadatok'!E22</f>
        <v>0</v>
      </c>
      <c r="C27" s="84"/>
      <c r="D27" s="85"/>
      <c r="E27" s="75" t="s">
        <v>32</v>
      </c>
      <c r="F27" s="85"/>
      <c r="G27" s="86"/>
      <c r="H27" s="75" t="s">
        <v>32</v>
      </c>
      <c r="I27" s="87"/>
      <c r="J27" s="85"/>
      <c r="K27" s="75" t="s">
        <v>32</v>
      </c>
      <c r="L27" s="85"/>
      <c r="M27" s="78" t="e">
        <f t="shared" si="0"/>
        <v>#DIV/0!</v>
      </c>
      <c r="N27" s="85"/>
      <c r="O27" s="75" t="s">
        <v>32</v>
      </c>
      <c r="P27" s="85"/>
      <c r="Q27" s="79" t="e">
        <f t="shared" si="1"/>
        <v>#DIV/0!</v>
      </c>
      <c r="R27" s="80">
        <f t="shared" si="2"/>
        <v>0</v>
      </c>
      <c r="S27" s="88"/>
      <c r="T27" s="86"/>
      <c r="U27" s="82">
        <f t="shared" si="4"/>
        <v>0</v>
      </c>
      <c r="V27" s="88"/>
      <c r="W27" s="89"/>
      <c r="X27" s="88"/>
      <c r="Y27" s="89"/>
      <c r="Z27" s="88"/>
      <c r="AA27" s="90"/>
      <c r="AB27" s="87"/>
      <c r="AC27" s="86"/>
      <c r="AD27" s="59">
        <f t="shared" si="3"/>
        <v>0</v>
      </c>
      <c r="AE27" s="148"/>
    </row>
    <row r="28" spans="1:31" s="149" customFormat="1" ht="15" customHeight="1">
      <c r="A28" s="81">
        <f>'[1]Alapadatok'!G23</f>
        <v>0</v>
      </c>
      <c r="B28" s="147">
        <f>'[1]Alapadatok'!E23</f>
        <v>0</v>
      </c>
      <c r="C28" s="84"/>
      <c r="D28" s="85"/>
      <c r="E28" s="75" t="s">
        <v>32</v>
      </c>
      <c r="F28" s="85"/>
      <c r="G28" s="86"/>
      <c r="H28" s="75" t="s">
        <v>32</v>
      </c>
      <c r="I28" s="87"/>
      <c r="J28" s="85"/>
      <c r="K28" s="75" t="s">
        <v>32</v>
      </c>
      <c r="L28" s="85"/>
      <c r="M28" s="78" t="e">
        <f t="shared" si="0"/>
        <v>#DIV/0!</v>
      </c>
      <c r="N28" s="85"/>
      <c r="O28" s="75" t="s">
        <v>32</v>
      </c>
      <c r="P28" s="85"/>
      <c r="Q28" s="79" t="e">
        <f t="shared" si="1"/>
        <v>#DIV/0!</v>
      </c>
      <c r="R28" s="80">
        <f t="shared" si="2"/>
        <v>0</v>
      </c>
      <c r="S28" s="88"/>
      <c r="T28" s="86"/>
      <c r="U28" s="82">
        <f t="shared" si="4"/>
        <v>0</v>
      </c>
      <c r="V28" s="88"/>
      <c r="W28" s="89"/>
      <c r="X28" s="88"/>
      <c r="Y28" s="89"/>
      <c r="Z28" s="88"/>
      <c r="AA28" s="90"/>
      <c r="AB28" s="87"/>
      <c r="AC28" s="86"/>
      <c r="AD28" s="59">
        <f t="shared" si="3"/>
        <v>0</v>
      </c>
      <c r="AE28" s="148"/>
    </row>
    <row r="29" spans="1:31" s="149" customFormat="1" ht="15" customHeight="1">
      <c r="A29" s="81">
        <f>'[1]Alapadatok'!G24</f>
        <v>0</v>
      </c>
      <c r="B29" s="147">
        <f>'[1]Alapadatok'!E24</f>
        <v>0</v>
      </c>
      <c r="C29" s="84"/>
      <c r="D29" s="85"/>
      <c r="E29" s="75" t="s">
        <v>32</v>
      </c>
      <c r="F29" s="85"/>
      <c r="G29" s="86"/>
      <c r="H29" s="75" t="s">
        <v>32</v>
      </c>
      <c r="I29" s="87"/>
      <c r="J29" s="85"/>
      <c r="K29" s="75" t="s">
        <v>32</v>
      </c>
      <c r="L29" s="85"/>
      <c r="M29" s="78" t="e">
        <f t="shared" si="0"/>
        <v>#DIV/0!</v>
      </c>
      <c r="N29" s="85"/>
      <c r="O29" s="75" t="s">
        <v>32</v>
      </c>
      <c r="P29" s="85"/>
      <c r="Q29" s="79" t="e">
        <f t="shared" si="1"/>
        <v>#DIV/0!</v>
      </c>
      <c r="R29" s="80">
        <f t="shared" si="2"/>
        <v>0</v>
      </c>
      <c r="S29" s="88"/>
      <c r="T29" s="86"/>
      <c r="U29" s="82">
        <f t="shared" si="4"/>
        <v>0</v>
      </c>
      <c r="V29" s="88"/>
      <c r="W29" s="89"/>
      <c r="X29" s="88"/>
      <c r="Y29" s="89"/>
      <c r="Z29" s="88"/>
      <c r="AA29" s="90"/>
      <c r="AB29" s="87"/>
      <c r="AC29" s="86"/>
      <c r="AD29" s="59">
        <f t="shared" si="3"/>
        <v>0</v>
      </c>
      <c r="AE29" s="148"/>
    </row>
    <row r="30" spans="1:31" s="149" customFormat="1" ht="15" customHeight="1">
      <c r="A30" s="81">
        <f>'[1]Alapadatok'!G25</f>
        <v>0</v>
      </c>
      <c r="B30" s="147">
        <f>'[1]Alapadatok'!E25</f>
        <v>0</v>
      </c>
      <c r="C30" s="84"/>
      <c r="D30" s="85"/>
      <c r="E30" s="75" t="s">
        <v>32</v>
      </c>
      <c r="F30" s="85"/>
      <c r="G30" s="86"/>
      <c r="H30" s="75" t="s">
        <v>32</v>
      </c>
      <c r="I30" s="87"/>
      <c r="J30" s="85"/>
      <c r="K30" s="75" t="s">
        <v>32</v>
      </c>
      <c r="L30" s="85"/>
      <c r="M30" s="78" t="e">
        <f t="shared" si="0"/>
        <v>#DIV/0!</v>
      </c>
      <c r="N30" s="85"/>
      <c r="O30" s="75" t="s">
        <v>32</v>
      </c>
      <c r="P30" s="85"/>
      <c r="Q30" s="79" t="e">
        <f t="shared" si="1"/>
        <v>#DIV/0!</v>
      </c>
      <c r="R30" s="80">
        <f t="shared" si="2"/>
        <v>0</v>
      </c>
      <c r="S30" s="88"/>
      <c r="T30" s="86"/>
      <c r="U30" s="82">
        <f t="shared" si="4"/>
        <v>0</v>
      </c>
      <c r="V30" s="88"/>
      <c r="W30" s="89"/>
      <c r="X30" s="88"/>
      <c r="Y30" s="89"/>
      <c r="Z30" s="88"/>
      <c r="AA30" s="90"/>
      <c r="AB30" s="87"/>
      <c r="AC30" s="86"/>
      <c r="AD30" s="59">
        <f t="shared" si="3"/>
        <v>0</v>
      </c>
      <c r="AE30" s="148"/>
    </row>
    <row r="31" spans="1:31" s="149" customFormat="1" ht="15" customHeight="1" thickBot="1">
      <c r="A31" s="81">
        <f>'[1]Alapadatok'!G26</f>
        <v>0</v>
      </c>
      <c r="B31" s="147">
        <f>'[1]Alapadatok'!E26</f>
        <v>0</v>
      </c>
      <c r="C31" s="84"/>
      <c r="D31" s="85"/>
      <c r="E31" s="75" t="s">
        <v>32</v>
      </c>
      <c r="F31" s="85"/>
      <c r="G31" s="86"/>
      <c r="H31" s="75" t="s">
        <v>32</v>
      </c>
      <c r="I31" s="87"/>
      <c r="J31" s="85"/>
      <c r="K31" s="75" t="s">
        <v>32</v>
      </c>
      <c r="L31" s="85"/>
      <c r="M31" s="78" t="e">
        <f t="shared" si="0"/>
        <v>#DIV/0!</v>
      </c>
      <c r="N31" s="85"/>
      <c r="O31" s="75" t="s">
        <v>32</v>
      </c>
      <c r="P31" s="85"/>
      <c r="Q31" s="150" t="e">
        <f t="shared" si="1"/>
        <v>#DIV/0!</v>
      </c>
      <c r="R31" s="80">
        <f t="shared" si="2"/>
        <v>0</v>
      </c>
      <c r="S31" s="88"/>
      <c r="T31" s="86"/>
      <c r="U31" s="151">
        <f t="shared" si="4"/>
        <v>0</v>
      </c>
      <c r="V31" s="152"/>
      <c r="W31" s="151"/>
      <c r="X31" s="88"/>
      <c r="Y31" s="89"/>
      <c r="Z31" s="88"/>
      <c r="AA31" s="90"/>
      <c r="AB31" s="87"/>
      <c r="AC31" s="86"/>
      <c r="AD31" s="59">
        <f t="shared" si="3"/>
        <v>0</v>
      </c>
      <c r="AE31" s="148"/>
    </row>
    <row r="32" spans="1:31" ht="15" customHeight="1" thickBot="1">
      <c r="A32" s="91"/>
      <c r="B32" s="92" t="s">
        <v>33</v>
      </c>
      <c r="C32" s="93"/>
      <c r="D32" s="94">
        <f>SUM(D7:D31)</f>
        <v>55</v>
      </c>
      <c r="E32" s="95" t="s">
        <v>32</v>
      </c>
      <c r="F32" s="94">
        <f>SUM(F7:F31)</f>
        <v>22</v>
      </c>
      <c r="G32" s="96">
        <f>SUM(G7:G31)</f>
        <v>11</v>
      </c>
      <c r="H32" s="95" t="s">
        <v>32</v>
      </c>
      <c r="I32" s="97">
        <f>SUM(I7:I31)</f>
        <v>2</v>
      </c>
      <c r="J32" s="94">
        <f>SUM(J7:J31)</f>
        <v>12</v>
      </c>
      <c r="K32" s="95" t="s">
        <v>32</v>
      </c>
      <c r="L32" s="97">
        <f>SUM(L7:L31)</f>
        <v>5</v>
      </c>
      <c r="M32" s="98">
        <f t="shared" si="0"/>
        <v>0.3717948717948718</v>
      </c>
      <c r="N32" s="96">
        <f>SUM(N7:N31)</f>
        <v>29</v>
      </c>
      <c r="O32" s="95" t="s">
        <v>32</v>
      </c>
      <c r="P32" s="94">
        <f>SUM(P7:P31)</f>
        <v>15</v>
      </c>
      <c r="Q32" s="99">
        <f t="shared" si="1"/>
        <v>0.5172413793103449</v>
      </c>
      <c r="R32" s="100">
        <f aca="true" t="shared" si="5" ref="R32:AD32">SUM(R7:R31)</f>
        <v>78</v>
      </c>
      <c r="S32" s="101">
        <f t="shared" si="5"/>
        <v>19</v>
      </c>
      <c r="T32" s="96">
        <f t="shared" si="5"/>
        <v>9</v>
      </c>
      <c r="U32" s="102">
        <f>SUM(S32:T32)</f>
        <v>28</v>
      </c>
      <c r="V32" s="101">
        <f t="shared" si="5"/>
        <v>14</v>
      </c>
      <c r="W32" s="103">
        <f t="shared" si="5"/>
        <v>12</v>
      </c>
      <c r="X32" s="101">
        <f t="shared" si="5"/>
        <v>19</v>
      </c>
      <c r="Y32" s="103">
        <f t="shared" si="5"/>
        <v>26</v>
      </c>
      <c r="Z32" s="101">
        <f t="shared" si="5"/>
        <v>15</v>
      </c>
      <c r="AA32" s="104">
        <f t="shared" si="5"/>
        <v>0.4</v>
      </c>
      <c r="AB32" s="101">
        <f t="shared" si="5"/>
        <v>3</v>
      </c>
      <c r="AC32" s="103">
        <f t="shared" si="5"/>
        <v>200</v>
      </c>
      <c r="AD32" s="105">
        <f t="shared" si="5"/>
        <v>94.5</v>
      </c>
      <c r="AE32" s="25"/>
    </row>
    <row r="33" spans="1:31" ht="9.75" customHeight="1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25"/>
    </row>
    <row r="34" spans="1:31" ht="10.5">
      <c r="A34" s="106"/>
      <c r="B34" s="108" t="s">
        <v>13</v>
      </c>
      <c r="C34" s="107" t="s">
        <v>34</v>
      </c>
      <c r="D34" s="107"/>
      <c r="E34" s="107"/>
      <c r="F34" s="107"/>
      <c r="G34" s="107"/>
      <c r="H34" s="108" t="s">
        <v>7</v>
      </c>
      <c r="I34" s="108" t="s">
        <v>35</v>
      </c>
      <c r="J34" s="107"/>
      <c r="K34" s="107"/>
      <c r="L34" s="107"/>
      <c r="M34" s="107"/>
      <c r="N34" s="107"/>
      <c r="O34" s="108" t="s">
        <v>30</v>
      </c>
      <c r="P34" s="107" t="s">
        <v>36</v>
      </c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25"/>
    </row>
    <row r="35" spans="1:31" ht="10.5">
      <c r="A35" s="106"/>
      <c r="B35" s="108" t="s">
        <v>37</v>
      </c>
      <c r="C35" s="108" t="s">
        <v>38</v>
      </c>
      <c r="D35" s="107"/>
      <c r="E35" s="107"/>
      <c r="F35" s="107"/>
      <c r="G35" s="107"/>
      <c r="H35" s="108" t="s">
        <v>24</v>
      </c>
      <c r="I35" s="108" t="s">
        <v>39</v>
      </c>
      <c r="J35" s="107"/>
      <c r="K35" s="107"/>
      <c r="L35" s="107"/>
      <c r="M35" s="107"/>
      <c r="N35" s="107"/>
      <c r="O35" s="107"/>
      <c r="P35" s="107" t="s">
        <v>40</v>
      </c>
      <c r="Q35" s="107"/>
      <c r="R35" s="107"/>
      <c r="S35" s="107"/>
      <c r="T35" s="107" t="s">
        <v>41</v>
      </c>
      <c r="U35" s="107"/>
      <c r="V35" s="107"/>
      <c r="W35" s="107"/>
      <c r="X35" s="107"/>
      <c r="Y35" s="107" t="s">
        <v>42</v>
      </c>
      <c r="Z35" s="107"/>
      <c r="AA35" s="107"/>
      <c r="AB35" s="107"/>
      <c r="AC35" s="107"/>
      <c r="AD35" s="109" t="e">
        <f>(F35-D35)+(I35-G35)+(L35-J35)+(P35-N35)+R35+S35+T35+(1.5*V35)-W35+(1.5*X35)+(1.5*Z35)+AB35+(AA35*AC35)</f>
        <v>#VALUE!</v>
      </c>
      <c r="AE35" s="25"/>
    </row>
    <row r="36" spans="1:31" ht="10.5">
      <c r="A36" s="106"/>
      <c r="B36" s="108" t="s">
        <v>43</v>
      </c>
      <c r="C36" s="108" t="s">
        <v>44</v>
      </c>
      <c r="D36" s="107"/>
      <c r="E36" s="107"/>
      <c r="F36" s="107"/>
      <c r="G36" s="107"/>
      <c r="H36" s="108" t="s">
        <v>25</v>
      </c>
      <c r="I36" s="108" t="s">
        <v>45</v>
      </c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 t="s">
        <v>46</v>
      </c>
      <c r="U36" s="107"/>
      <c r="V36" s="107"/>
      <c r="W36" s="107"/>
      <c r="X36" s="107"/>
      <c r="Y36" s="107" t="s">
        <v>47</v>
      </c>
      <c r="Z36" s="107"/>
      <c r="AA36" s="107"/>
      <c r="AB36" s="107"/>
      <c r="AC36" s="107"/>
      <c r="AD36" s="110" t="e">
        <f>(F36-D36)+(I36-G36)+(L36-J36)+(P36-N36)+R36+S36+(1.5*T36)+(1.5*V36)-W36+(1.5*X36)+Z36+AB36+(AA36*AC36)</f>
        <v>#VALUE!</v>
      </c>
      <c r="AE36" s="25"/>
    </row>
    <row r="37" spans="1:31" ht="10.5">
      <c r="A37" s="106"/>
      <c r="B37" s="108" t="s">
        <v>48</v>
      </c>
      <c r="C37" s="108" t="s">
        <v>49</v>
      </c>
      <c r="D37" s="107"/>
      <c r="E37" s="107"/>
      <c r="F37" s="107"/>
      <c r="G37" s="107"/>
      <c r="H37" s="108" t="s">
        <v>26</v>
      </c>
      <c r="I37" s="108" t="s">
        <v>50</v>
      </c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 t="s">
        <v>51</v>
      </c>
      <c r="U37" s="107"/>
      <c r="V37" s="107"/>
      <c r="W37" s="107"/>
      <c r="X37" s="107"/>
      <c r="Y37" s="107" t="s">
        <v>52</v>
      </c>
      <c r="Z37" s="107"/>
      <c r="AA37" s="107"/>
      <c r="AB37" s="107"/>
      <c r="AC37" s="107"/>
      <c r="AD37" s="110" t="e">
        <f>(F37-D37)+(I37-G37)+(L37-J37)+(P37-N37)+R37+S37+(1.5*T37)+V37-W37+(1.5*X37)+Z37+(1.5*AB37)+(AA37*AC37)</f>
        <v>#VALUE!</v>
      </c>
      <c r="AE37" s="25"/>
    </row>
    <row r="38" spans="1:31" ht="10.5">
      <c r="A38" s="106"/>
      <c r="B38" s="108" t="s">
        <v>20</v>
      </c>
      <c r="C38" s="108" t="s">
        <v>53</v>
      </c>
      <c r="D38" s="107"/>
      <c r="E38" s="107"/>
      <c r="F38" s="107"/>
      <c r="G38" s="107"/>
      <c r="H38" s="108" t="s">
        <v>27</v>
      </c>
      <c r="I38" s="108" t="s">
        <v>54</v>
      </c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25"/>
    </row>
    <row r="39" spans="1:31" ht="10.5">
      <c r="A39" s="106"/>
      <c r="B39" s="108" t="s">
        <v>21</v>
      </c>
      <c r="C39" s="108" t="s">
        <v>55</v>
      </c>
      <c r="D39" s="107"/>
      <c r="E39" s="107"/>
      <c r="F39" s="107"/>
      <c r="G39" s="107"/>
      <c r="H39" s="108" t="s">
        <v>56</v>
      </c>
      <c r="I39" s="107"/>
      <c r="J39" s="107"/>
      <c r="K39" s="107"/>
      <c r="L39" s="107"/>
      <c r="M39" s="107"/>
      <c r="N39" s="107"/>
      <c r="O39" s="108" t="s">
        <v>57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10">
        <f>(F39-D39)+(I39-G39)+(L39-J39)+(P39-N39)+R39+S39+T39+V39-W39+X39+Z39+AB39+(AA39*AC39)</f>
        <v>0</v>
      </c>
      <c r="AE39" s="25"/>
    </row>
    <row r="40" spans="1:31" ht="10.5">
      <c r="A40" s="106"/>
      <c r="B40" s="108" t="s">
        <v>22</v>
      </c>
      <c r="C40" s="108" t="s">
        <v>58</v>
      </c>
      <c r="D40" s="107"/>
      <c r="E40" s="107"/>
      <c r="F40" s="107"/>
      <c r="G40" s="107"/>
      <c r="H40" s="108" t="s">
        <v>29</v>
      </c>
      <c r="I40" s="108" t="s">
        <v>59</v>
      </c>
      <c r="J40" s="107"/>
      <c r="K40" s="107"/>
      <c r="L40" s="107"/>
      <c r="M40" s="107"/>
      <c r="N40" s="107"/>
      <c r="O40" s="107"/>
      <c r="P40" s="107" t="s">
        <v>60</v>
      </c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25"/>
    </row>
    <row r="41" spans="1:31" ht="9.75" customHeight="1">
      <c r="A41" s="106"/>
      <c r="B41" s="108" t="s">
        <v>23</v>
      </c>
      <c r="C41" s="107" t="s">
        <v>61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11" t="s">
        <v>62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25"/>
    </row>
    <row r="42" spans="1:31" ht="10.5" hidden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25"/>
    </row>
    <row r="43" spans="1:31" ht="11.25" thickBot="1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4"/>
    </row>
    <row r="44" ht="11.25" hidden="1" thickBot="1"/>
    <row r="45" spans="1:33" s="119" customFormat="1" ht="15" customHeight="1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7"/>
      <c r="O45" s="115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7"/>
      <c r="AF45" s="118"/>
      <c r="AG45" s="118"/>
    </row>
    <row r="46" spans="1:33" s="119" customFormat="1" ht="15" customHeight="1">
      <c r="A46" s="120" t="s">
        <v>63</v>
      </c>
      <c r="B46" s="121"/>
      <c r="C46" s="121"/>
      <c r="D46" s="121"/>
      <c r="E46" s="122"/>
      <c r="F46" s="157" t="str">
        <f>C4</f>
        <v>MTK Törökbálint</v>
      </c>
      <c r="G46" s="157"/>
      <c r="H46" s="157"/>
      <c r="I46" s="157"/>
      <c r="J46" s="122"/>
      <c r="K46" s="157" t="str">
        <f>C5</f>
        <v>Óbudai Kaszások</v>
      </c>
      <c r="L46" s="157"/>
      <c r="M46" s="157"/>
      <c r="N46" s="158"/>
      <c r="O46" s="120" t="s">
        <v>64</v>
      </c>
      <c r="P46" s="121"/>
      <c r="Q46" s="121"/>
      <c r="R46" s="121"/>
      <c r="S46" s="122"/>
      <c r="T46" s="157" t="str">
        <f>C4</f>
        <v>MTK Törökbálint</v>
      </c>
      <c r="U46" s="157"/>
      <c r="V46" s="157"/>
      <c r="W46" s="157"/>
      <c r="X46" s="157"/>
      <c r="Y46" s="122"/>
      <c r="Z46" s="157" t="str">
        <f>C5</f>
        <v>Óbudai Kaszások</v>
      </c>
      <c r="AA46" s="157"/>
      <c r="AB46" s="157"/>
      <c r="AC46" s="157"/>
      <c r="AD46" s="157"/>
      <c r="AE46" s="123"/>
      <c r="AF46" s="118"/>
      <c r="AG46" s="118"/>
    </row>
    <row r="47" spans="1:33" s="119" customFormat="1" ht="15" customHeight="1">
      <c r="A47" s="124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3"/>
      <c r="O47" s="124"/>
      <c r="P47" s="122"/>
      <c r="Q47" s="122"/>
      <c r="R47" s="122"/>
      <c r="S47" s="122"/>
      <c r="T47" s="122"/>
      <c r="U47" s="122"/>
      <c r="V47" s="122"/>
      <c r="W47" s="122"/>
      <c r="X47" s="125"/>
      <c r="Y47" s="122"/>
      <c r="Z47" s="122"/>
      <c r="AA47" s="122"/>
      <c r="AB47" s="122"/>
      <c r="AC47" s="122"/>
      <c r="AD47" s="122"/>
      <c r="AE47" s="123"/>
      <c r="AF47" s="118"/>
      <c r="AG47" s="118"/>
    </row>
    <row r="48" spans="1:33" s="119" customFormat="1" ht="15" customHeight="1">
      <c r="A48" s="124"/>
      <c r="B48" s="126" t="s">
        <v>65</v>
      </c>
      <c r="C48" s="126"/>
      <c r="D48" s="126"/>
      <c r="E48" s="122"/>
      <c r="F48" s="157"/>
      <c r="G48" s="157"/>
      <c r="H48" s="157"/>
      <c r="I48" s="157"/>
      <c r="J48" s="127"/>
      <c r="K48" s="157"/>
      <c r="L48" s="159"/>
      <c r="M48" s="159"/>
      <c r="N48" s="160"/>
      <c r="O48" s="124"/>
      <c r="P48" s="128" t="s">
        <v>66</v>
      </c>
      <c r="Q48" s="126"/>
      <c r="R48" s="128"/>
      <c r="S48" s="122"/>
      <c r="T48" s="157">
        <f>(F32*2)</f>
        <v>44</v>
      </c>
      <c r="U48" s="157"/>
      <c r="V48" s="157"/>
      <c r="W48" s="157"/>
      <c r="X48" s="157"/>
      <c r="Y48" s="127"/>
      <c r="Z48" s="157"/>
      <c r="AA48" s="157"/>
      <c r="AB48" s="157"/>
      <c r="AC48" s="157"/>
      <c r="AD48" s="157"/>
      <c r="AE48" s="123"/>
      <c r="AF48" s="118"/>
      <c r="AG48" s="118"/>
    </row>
    <row r="49" spans="1:33" s="119" customFormat="1" ht="15" customHeight="1">
      <c r="A49" s="124"/>
      <c r="B49" s="122"/>
      <c r="C49" s="122"/>
      <c r="D49" s="122"/>
      <c r="E49" s="122"/>
      <c r="F49" s="127"/>
      <c r="G49" s="129"/>
      <c r="H49" s="127"/>
      <c r="I49" s="127"/>
      <c r="J49" s="127"/>
      <c r="K49" s="127"/>
      <c r="L49" s="127"/>
      <c r="M49" s="130"/>
      <c r="N49" s="131"/>
      <c r="O49" s="124"/>
      <c r="P49" s="122"/>
      <c r="Q49" s="122"/>
      <c r="R49" s="122"/>
      <c r="S49" s="122"/>
      <c r="T49" s="127"/>
      <c r="U49" s="127"/>
      <c r="V49" s="132"/>
      <c r="W49" s="127"/>
      <c r="X49" s="125"/>
      <c r="Y49" s="127"/>
      <c r="Z49" s="127"/>
      <c r="AA49" s="127"/>
      <c r="AB49" s="132"/>
      <c r="AC49" s="127"/>
      <c r="AD49" s="122"/>
      <c r="AE49" s="123"/>
      <c r="AF49" s="118"/>
      <c r="AG49" s="118"/>
    </row>
    <row r="50" spans="1:33" s="119" customFormat="1" ht="15" customHeight="1">
      <c r="A50" s="124"/>
      <c r="B50" s="126" t="s">
        <v>67</v>
      </c>
      <c r="C50" s="126"/>
      <c r="D50" s="126"/>
      <c r="E50" s="122"/>
      <c r="F50" s="157">
        <f>P4-F48</f>
        <v>78</v>
      </c>
      <c r="G50" s="157"/>
      <c r="H50" s="157"/>
      <c r="I50" s="157"/>
      <c r="J50" s="127"/>
      <c r="K50" s="157">
        <f>P5-K48</f>
        <v>95</v>
      </c>
      <c r="L50" s="159"/>
      <c r="M50" s="159"/>
      <c r="N50" s="160"/>
      <c r="O50" s="124"/>
      <c r="P50" s="128" t="s">
        <v>68</v>
      </c>
      <c r="Q50" s="126"/>
      <c r="R50" s="128"/>
      <c r="S50" s="122"/>
      <c r="T50" s="157">
        <f>(L32*3)</f>
        <v>15</v>
      </c>
      <c r="U50" s="157"/>
      <c r="V50" s="157"/>
      <c r="W50" s="157"/>
      <c r="X50" s="157"/>
      <c r="Y50" s="127"/>
      <c r="Z50" s="157"/>
      <c r="AA50" s="157"/>
      <c r="AB50" s="157"/>
      <c r="AC50" s="157"/>
      <c r="AD50" s="157"/>
      <c r="AE50" s="123"/>
      <c r="AF50" s="118"/>
      <c r="AG50" s="118"/>
    </row>
    <row r="51" spans="1:33" s="119" customFormat="1" ht="15" customHeight="1">
      <c r="A51" s="124"/>
      <c r="B51" s="122"/>
      <c r="C51" s="122"/>
      <c r="D51" s="122"/>
      <c r="E51" s="122"/>
      <c r="F51" s="127"/>
      <c r="G51" s="127"/>
      <c r="H51" s="127"/>
      <c r="I51" s="127"/>
      <c r="J51" s="127"/>
      <c r="K51" s="127"/>
      <c r="L51" s="127"/>
      <c r="M51" s="127"/>
      <c r="N51" s="131"/>
      <c r="O51" s="124"/>
      <c r="P51" s="122"/>
      <c r="Q51" s="122"/>
      <c r="R51" s="122"/>
      <c r="S51" s="122"/>
      <c r="T51" s="127"/>
      <c r="U51" s="127"/>
      <c r="V51" s="132"/>
      <c r="W51" s="127"/>
      <c r="X51" s="125"/>
      <c r="Y51" s="127"/>
      <c r="Z51" s="127"/>
      <c r="AA51" s="127"/>
      <c r="AB51" s="132"/>
      <c r="AC51" s="127"/>
      <c r="AD51" s="122"/>
      <c r="AE51" s="123"/>
      <c r="AF51" s="118"/>
      <c r="AG51" s="118"/>
    </row>
    <row r="52" spans="1:33" s="119" customFormat="1" ht="15" customHeight="1">
      <c r="A52" s="120" t="s">
        <v>69</v>
      </c>
      <c r="B52" s="133"/>
      <c r="C52" s="133"/>
      <c r="D52" s="133"/>
      <c r="E52" s="122"/>
      <c r="F52" s="157" t="str">
        <f>C4</f>
        <v>MTK Törökbálint</v>
      </c>
      <c r="G52" s="157"/>
      <c r="H52" s="157"/>
      <c r="I52" s="157"/>
      <c r="J52" s="127"/>
      <c r="K52" s="157" t="str">
        <f>C5</f>
        <v>Óbudai Kaszások</v>
      </c>
      <c r="L52" s="157"/>
      <c r="M52" s="157"/>
      <c r="N52" s="158"/>
      <c r="O52" s="124"/>
      <c r="P52" s="128" t="s">
        <v>70</v>
      </c>
      <c r="Q52" s="126"/>
      <c r="R52" s="128"/>
      <c r="S52" s="122"/>
      <c r="T52" s="157">
        <f>P32</f>
        <v>15</v>
      </c>
      <c r="U52" s="157"/>
      <c r="V52" s="157"/>
      <c r="W52" s="157"/>
      <c r="X52" s="157"/>
      <c r="Y52" s="127"/>
      <c r="Z52" s="157"/>
      <c r="AA52" s="157"/>
      <c r="AB52" s="157"/>
      <c r="AC52" s="157"/>
      <c r="AD52" s="157"/>
      <c r="AE52" s="123"/>
      <c r="AF52" s="128"/>
      <c r="AG52" s="128"/>
    </row>
    <row r="53" spans="1:33" s="119" customFormat="1" ht="15" customHeight="1">
      <c r="A53" s="124"/>
      <c r="B53" s="122"/>
      <c r="C53" s="122"/>
      <c r="D53" s="122"/>
      <c r="E53" s="122"/>
      <c r="F53" s="127"/>
      <c r="G53" s="127"/>
      <c r="H53" s="127"/>
      <c r="I53" s="127"/>
      <c r="J53" s="127"/>
      <c r="K53" s="127"/>
      <c r="L53" s="127"/>
      <c r="M53" s="127"/>
      <c r="N53" s="131"/>
      <c r="O53" s="124"/>
      <c r="P53" s="122"/>
      <c r="Q53" s="122"/>
      <c r="R53" s="122"/>
      <c r="S53" s="122"/>
      <c r="T53" s="127"/>
      <c r="U53" s="127"/>
      <c r="V53" s="132"/>
      <c r="W53" s="127"/>
      <c r="X53" s="125"/>
      <c r="Y53" s="127"/>
      <c r="Z53" s="127"/>
      <c r="AA53" s="127"/>
      <c r="AB53" s="132"/>
      <c r="AC53" s="127"/>
      <c r="AD53" s="122"/>
      <c r="AE53" s="123"/>
      <c r="AF53" s="128"/>
      <c r="AG53" s="128"/>
    </row>
    <row r="54" spans="1:33" s="119" customFormat="1" ht="15" customHeight="1">
      <c r="A54" s="124"/>
      <c r="B54" s="128" t="s">
        <v>71</v>
      </c>
      <c r="C54" s="128"/>
      <c r="D54" s="128"/>
      <c r="E54" s="122"/>
      <c r="F54" s="157">
        <f>S32</f>
        <v>19</v>
      </c>
      <c r="G54" s="157"/>
      <c r="H54" s="157"/>
      <c r="I54" s="157"/>
      <c r="J54" s="127"/>
      <c r="K54" s="157"/>
      <c r="L54" s="157"/>
      <c r="M54" s="157"/>
      <c r="N54" s="158"/>
      <c r="O54" s="124"/>
      <c r="P54" s="128" t="s">
        <v>72</v>
      </c>
      <c r="Q54" s="126"/>
      <c r="R54" s="128"/>
      <c r="S54" s="122"/>
      <c r="T54" s="161">
        <f>R32/(D32+G32+J32+(N32/2)+W32)</f>
        <v>0.7464114832535885</v>
      </c>
      <c r="U54" s="161"/>
      <c r="V54" s="161"/>
      <c r="W54" s="161"/>
      <c r="X54" s="161"/>
      <c r="Y54" s="127"/>
      <c r="Z54" s="161"/>
      <c r="AA54" s="161"/>
      <c r="AB54" s="161"/>
      <c r="AC54" s="161"/>
      <c r="AD54" s="161"/>
      <c r="AE54" s="123"/>
      <c r="AF54" s="128"/>
      <c r="AG54" s="128"/>
    </row>
    <row r="55" spans="1:33" s="119" customFormat="1" ht="15" customHeight="1">
      <c r="A55" s="124"/>
      <c r="B55" s="122"/>
      <c r="C55" s="122"/>
      <c r="D55" s="122"/>
      <c r="E55" s="122"/>
      <c r="F55" s="127"/>
      <c r="G55" s="129"/>
      <c r="H55" s="130"/>
      <c r="I55" s="127"/>
      <c r="J55" s="127"/>
      <c r="K55" s="127"/>
      <c r="L55" s="127"/>
      <c r="M55" s="130"/>
      <c r="N55" s="131"/>
      <c r="O55" s="124"/>
      <c r="P55" s="122"/>
      <c r="Q55" s="122"/>
      <c r="R55" s="122"/>
      <c r="S55" s="122"/>
      <c r="T55" s="127"/>
      <c r="U55" s="127"/>
      <c r="V55" s="127"/>
      <c r="W55" s="127"/>
      <c r="X55" s="125"/>
      <c r="Y55" s="127"/>
      <c r="Z55" s="127"/>
      <c r="AA55" s="127"/>
      <c r="AB55" s="127"/>
      <c r="AC55" s="127"/>
      <c r="AD55" s="122"/>
      <c r="AE55" s="123"/>
      <c r="AF55" s="128"/>
      <c r="AG55" s="128"/>
    </row>
    <row r="56" spans="1:31" ht="15" customHeight="1">
      <c r="A56" s="134"/>
      <c r="B56" s="126" t="s">
        <v>73</v>
      </c>
      <c r="C56" s="135"/>
      <c r="D56" s="135"/>
      <c r="E56" s="136"/>
      <c r="F56" s="162">
        <f>F54/(F54+K58)</f>
        <v>1</v>
      </c>
      <c r="G56" s="162"/>
      <c r="H56" s="162"/>
      <c r="I56" s="162"/>
      <c r="J56" s="127"/>
      <c r="K56" s="162">
        <f>K54/(K54+F58)</f>
        <v>0</v>
      </c>
      <c r="L56" s="162"/>
      <c r="M56" s="162"/>
      <c r="N56" s="163"/>
      <c r="O56" s="120" t="s">
        <v>74</v>
      </c>
      <c r="P56" s="133"/>
      <c r="Q56" s="121"/>
      <c r="R56" s="121"/>
      <c r="S56" s="136"/>
      <c r="T56" s="157" t="str">
        <f>C4</f>
        <v>MTK Törökbálint</v>
      </c>
      <c r="U56" s="157"/>
      <c r="V56" s="157"/>
      <c r="W56" s="157"/>
      <c r="X56" s="157"/>
      <c r="Y56" s="127"/>
      <c r="Z56" s="157" t="str">
        <f>C5</f>
        <v>Óbudai Kaszások</v>
      </c>
      <c r="AA56" s="157"/>
      <c r="AB56" s="157"/>
      <c r="AC56" s="157"/>
      <c r="AD56" s="157"/>
      <c r="AE56" s="137"/>
    </row>
    <row r="57" spans="1:31" ht="15" customHeight="1">
      <c r="A57" s="124"/>
      <c r="B57" s="122"/>
      <c r="C57" s="136"/>
      <c r="D57" s="136"/>
      <c r="E57" s="136"/>
      <c r="F57" s="127"/>
      <c r="G57" s="129"/>
      <c r="H57" s="130"/>
      <c r="I57" s="127"/>
      <c r="J57" s="127"/>
      <c r="K57" s="127"/>
      <c r="L57" s="127"/>
      <c r="M57" s="130"/>
      <c r="N57" s="131"/>
      <c r="O57" s="124"/>
      <c r="P57" s="122"/>
      <c r="Q57" s="122"/>
      <c r="R57" s="122"/>
      <c r="S57" s="136"/>
      <c r="T57" s="127"/>
      <c r="U57" s="127"/>
      <c r="V57" s="127"/>
      <c r="W57" s="127"/>
      <c r="X57" s="138"/>
      <c r="Y57" s="127"/>
      <c r="Z57" s="127"/>
      <c r="AA57" s="127"/>
      <c r="AB57" s="127"/>
      <c r="AC57" s="127"/>
      <c r="AD57" s="122"/>
      <c r="AE57" s="137"/>
    </row>
    <row r="58" spans="1:31" ht="15" customHeight="1">
      <c r="A58" s="124"/>
      <c r="B58" s="128" t="s">
        <v>75</v>
      </c>
      <c r="C58" s="139"/>
      <c r="D58" s="139"/>
      <c r="E58" s="136"/>
      <c r="F58" s="157">
        <f>T32</f>
        <v>9</v>
      </c>
      <c r="G58" s="157"/>
      <c r="H58" s="157"/>
      <c r="I58" s="157"/>
      <c r="J58" s="127"/>
      <c r="K58" s="157"/>
      <c r="L58" s="157"/>
      <c r="M58" s="157"/>
      <c r="N58" s="158"/>
      <c r="O58" s="124"/>
      <c r="P58" s="128" t="s">
        <v>76</v>
      </c>
      <c r="Q58" s="128"/>
      <c r="R58" s="128"/>
      <c r="S58" s="136"/>
      <c r="T58" s="164"/>
      <c r="U58" s="164"/>
      <c r="V58" s="164"/>
      <c r="W58" s="164"/>
      <c r="X58" s="164"/>
      <c r="Y58" s="127"/>
      <c r="Z58" s="157"/>
      <c r="AA58" s="157"/>
      <c r="AB58" s="157"/>
      <c r="AC58" s="157"/>
      <c r="AD58" s="157"/>
      <c r="AE58" s="137"/>
    </row>
    <row r="59" spans="1:31" ht="15" customHeight="1">
      <c r="A59" s="124"/>
      <c r="B59" s="122"/>
      <c r="C59" s="136"/>
      <c r="D59" s="136"/>
      <c r="E59" s="136"/>
      <c r="F59" s="127"/>
      <c r="G59" s="129"/>
      <c r="H59" s="130"/>
      <c r="I59" s="127"/>
      <c r="J59" s="127"/>
      <c r="K59" s="127"/>
      <c r="L59" s="127"/>
      <c r="M59" s="130"/>
      <c r="N59" s="131"/>
      <c r="O59" s="124"/>
      <c r="P59" s="122"/>
      <c r="Q59" s="122"/>
      <c r="R59" s="122"/>
      <c r="S59" s="136"/>
      <c r="T59" s="127"/>
      <c r="U59" s="127"/>
      <c r="V59" s="132"/>
      <c r="W59" s="127"/>
      <c r="X59" s="138"/>
      <c r="Y59" s="127"/>
      <c r="Z59" s="127"/>
      <c r="AA59" s="127"/>
      <c r="AB59" s="132"/>
      <c r="AC59" s="127"/>
      <c r="AD59" s="122"/>
      <c r="AE59" s="137"/>
    </row>
    <row r="60" spans="1:31" ht="15" customHeight="1">
      <c r="A60" s="124"/>
      <c r="B60" s="128" t="s">
        <v>77</v>
      </c>
      <c r="C60" s="139"/>
      <c r="D60" s="139"/>
      <c r="E60" s="136"/>
      <c r="F60" s="162">
        <f>F58/(F58+K54)</f>
        <v>1</v>
      </c>
      <c r="G60" s="162"/>
      <c r="H60" s="162"/>
      <c r="I60" s="162"/>
      <c r="J60" s="127"/>
      <c r="K60" s="162">
        <f>K58/(K58+F54)</f>
        <v>0</v>
      </c>
      <c r="L60" s="162"/>
      <c r="M60" s="162"/>
      <c r="N60" s="163"/>
      <c r="O60" s="124"/>
      <c r="P60" s="128" t="s">
        <v>78</v>
      </c>
      <c r="Q60" s="128"/>
      <c r="R60" s="128"/>
      <c r="S60" s="136"/>
      <c r="T60" s="164"/>
      <c r="U60" s="164"/>
      <c r="V60" s="164"/>
      <c r="W60" s="164"/>
      <c r="X60" s="164"/>
      <c r="Y60" s="127"/>
      <c r="Z60" s="157"/>
      <c r="AA60" s="157"/>
      <c r="AB60" s="157"/>
      <c r="AC60" s="157"/>
      <c r="AD60" s="157"/>
      <c r="AE60" s="137"/>
    </row>
    <row r="61" spans="1:31" ht="15" customHeight="1">
      <c r="A61" s="124"/>
      <c r="B61" s="122"/>
      <c r="C61" s="136"/>
      <c r="D61" s="136"/>
      <c r="E61" s="136"/>
      <c r="F61" s="127"/>
      <c r="G61" s="129"/>
      <c r="H61" s="130"/>
      <c r="I61" s="127"/>
      <c r="J61" s="127"/>
      <c r="K61" s="127"/>
      <c r="L61" s="127"/>
      <c r="M61" s="130"/>
      <c r="N61" s="131"/>
      <c r="O61" s="124"/>
      <c r="P61" s="122"/>
      <c r="Q61" s="122"/>
      <c r="R61" s="122"/>
      <c r="S61" s="136"/>
      <c r="T61" s="127"/>
      <c r="U61" s="127"/>
      <c r="V61" s="132"/>
      <c r="W61" s="127"/>
      <c r="X61" s="138"/>
      <c r="Y61" s="127"/>
      <c r="Z61" s="127"/>
      <c r="AA61" s="127"/>
      <c r="AB61" s="132"/>
      <c r="AC61" s="127"/>
      <c r="AD61" s="122"/>
      <c r="AE61" s="137"/>
    </row>
    <row r="62" spans="1:31" ht="15" customHeight="1">
      <c r="A62" s="124"/>
      <c r="B62" s="128" t="s">
        <v>79</v>
      </c>
      <c r="C62" s="139"/>
      <c r="D62" s="139"/>
      <c r="E62" s="136"/>
      <c r="F62" s="157">
        <f>U32</f>
        <v>28</v>
      </c>
      <c r="G62" s="157"/>
      <c r="H62" s="157"/>
      <c r="I62" s="157"/>
      <c r="J62" s="127"/>
      <c r="K62" s="157">
        <f>K54+K58</f>
        <v>0</v>
      </c>
      <c r="L62" s="157"/>
      <c r="M62" s="157"/>
      <c r="N62" s="158"/>
      <c r="O62" s="124"/>
      <c r="P62" s="128" t="s">
        <v>80</v>
      </c>
      <c r="Q62" s="128"/>
      <c r="R62" s="128"/>
      <c r="S62" s="136"/>
      <c r="T62" s="164"/>
      <c r="U62" s="164"/>
      <c r="V62" s="164"/>
      <c r="W62" s="164"/>
      <c r="X62" s="164"/>
      <c r="Y62" s="127"/>
      <c r="Z62" s="157"/>
      <c r="AA62" s="157"/>
      <c r="AB62" s="157"/>
      <c r="AC62" s="157"/>
      <c r="AD62" s="157"/>
      <c r="AE62" s="137"/>
    </row>
    <row r="63" spans="1:31" ht="15" customHeight="1">
      <c r="A63" s="124"/>
      <c r="B63" s="122"/>
      <c r="C63" s="136"/>
      <c r="D63" s="136"/>
      <c r="E63" s="136"/>
      <c r="F63" s="127"/>
      <c r="G63" s="129"/>
      <c r="H63" s="130"/>
      <c r="I63" s="127"/>
      <c r="J63" s="127"/>
      <c r="K63" s="127"/>
      <c r="L63" s="127"/>
      <c r="M63" s="130"/>
      <c r="N63" s="140"/>
      <c r="O63" s="124"/>
      <c r="P63" s="122"/>
      <c r="Q63" s="122"/>
      <c r="R63" s="122"/>
      <c r="S63" s="136"/>
      <c r="T63" s="127"/>
      <c r="U63" s="127"/>
      <c r="V63" s="132"/>
      <c r="W63" s="127"/>
      <c r="X63" s="138"/>
      <c r="Y63" s="127"/>
      <c r="Z63" s="127"/>
      <c r="AA63" s="127"/>
      <c r="AB63" s="132"/>
      <c r="AC63" s="127"/>
      <c r="AD63" s="122"/>
      <c r="AE63" s="137"/>
    </row>
    <row r="64" spans="1:31" ht="15" customHeight="1">
      <c r="A64" s="124"/>
      <c r="B64" s="126" t="s">
        <v>81</v>
      </c>
      <c r="C64" s="135"/>
      <c r="D64" s="135"/>
      <c r="E64" s="136"/>
      <c r="F64" s="162">
        <f>F62/(F62+K62)</f>
        <v>1</v>
      </c>
      <c r="G64" s="162"/>
      <c r="H64" s="162"/>
      <c r="I64" s="162"/>
      <c r="J64" s="127"/>
      <c r="K64" s="162">
        <f>K62/(K62+F62)</f>
        <v>0</v>
      </c>
      <c r="L64" s="162"/>
      <c r="M64" s="162"/>
      <c r="N64" s="163"/>
      <c r="O64" s="124"/>
      <c r="P64" s="128" t="s">
        <v>82</v>
      </c>
      <c r="Q64" s="128"/>
      <c r="R64" s="128"/>
      <c r="S64" s="136"/>
      <c r="T64" s="164"/>
      <c r="U64" s="164"/>
      <c r="V64" s="164"/>
      <c r="W64" s="164"/>
      <c r="X64" s="164"/>
      <c r="Y64" s="127"/>
      <c r="Z64" s="157"/>
      <c r="AA64" s="157"/>
      <c r="AB64" s="157"/>
      <c r="AC64" s="157"/>
      <c r="AD64" s="157"/>
      <c r="AE64" s="137"/>
    </row>
    <row r="65" spans="1:31" ht="15" customHeight="1" thickBot="1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3"/>
      <c r="O65" s="141"/>
      <c r="P65" s="144"/>
      <c r="Q65" s="144"/>
      <c r="R65" s="144"/>
      <c r="S65" s="142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5"/>
    </row>
    <row r="66" spans="1:30" ht="10.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46"/>
    </row>
    <row r="67" spans="1:15" ht="12.75">
      <c r="A67" s="135"/>
      <c r="B67" s="119"/>
      <c r="C67" s="119"/>
      <c r="D67" s="119"/>
      <c r="E67" s="119"/>
      <c r="F67" s="119"/>
      <c r="G67" s="119"/>
      <c r="H67" s="135"/>
      <c r="I67" s="135"/>
      <c r="J67" s="135"/>
      <c r="K67" s="135"/>
      <c r="L67" s="135"/>
      <c r="M67" s="135"/>
      <c r="N67" s="135"/>
      <c r="O67" s="135"/>
    </row>
    <row r="68" spans="2:7" ht="12.75">
      <c r="B68" s="119"/>
      <c r="C68" s="119"/>
      <c r="D68" s="119"/>
      <c r="E68" s="119"/>
      <c r="F68" s="119"/>
      <c r="G68" s="119"/>
    </row>
    <row r="69" spans="2:7" ht="12.75">
      <c r="B69" s="119"/>
      <c r="C69" s="119"/>
      <c r="D69" s="119"/>
      <c r="E69" s="119"/>
      <c r="F69" s="119"/>
      <c r="G69" s="119"/>
    </row>
    <row r="70" spans="2:7" ht="12.75">
      <c r="B70" s="119"/>
      <c r="C70" s="119"/>
      <c r="D70" s="119"/>
      <c r="E70" s="119"/>
      <c r="F70" s="119"/>
      <c r="G70" s="119"/>
    </row>
    <row r="71" spans="2:7" ht="12.75">
      <c r="B71" s="119"/>
      <c r="C71" s="119"/>
      <c r="D71" s="119"/>
      <c r="E71" s="119"/>
      <c r="F71" s="119"/>
      <c r="G71" s="119"/>
    </row>
  </sheetData>
  <mergeCells count="42">
    <mergeCell ref="F64:I64"/>
    <mergeCell ref="K64:N64"/>
    <mergeCell ref="T64:X64"/>
    <mergeCell ref="Z64:AD64"/>
    <mergeCell ref="F62:I62"/>
    <mergeCell ref="K62:N62"/>
    <mergeCell ref="T62:X62"/>
    <mergeCell ref="Z62:AD62"/>
    <mergeCell ref="F60:I60"/>
    <mergeCell ref="K60:N60"/>
    <mergeCell ref="T60:X60"/>
    <mergeCell ref="Z60:AD60"/>
    <mergeCell ref="F58:I58"/>
    <mergeCell ref="K58:N58"/>
    <mergeCell ref="T58:X58"/>
    <mergeCell ref="Z58:AD58"/>
    <mergeCell ref="F56:I56"/>
    <mergeCell ref="K56:N56"/>
    <mergeCell ref="T56:X56"/>
    <mergeCell ref="Z56:AD56"/>
    <mergeCell ref="F54:I54"/>
    <mergeCell ref="K54:N54"/>
    <mergeCell ref="T54:X54"/>
    <mergeCell ref="Z54:AD54"/>
    <mergeCell ref="F52:I52"/>
    <mergeCell ref="K52:N52"/>
    <mergeCell ref="T52:X52"/>
    <mergeCell ref="Z52:AD52"/>
    <mergeCell ref="F50:I50"/>
    <mergeCell ref="K50:N50"/>
    <mergeCell ref="T50:X50"/>
    <mergeCell ref="Z50:AD50"/>
    <mergeCell ref="T46:X46"/>
    <mergeCell ref="Z46:AD46"/>
    <mergeCell ref="F48:I48"/>
    <mergeCell ref="K48:N48"/>
    <mergeCell ref="T48:X48"/>
    <mergeCell ref="Z48:AD48"/>
    <mergeCell ref="A3:B3"/>
    <mergeCell ref="A5:B5"/>
    <mergeCell ref="F46:I46"/>
    <mergeCell ref="K46:N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User</cp:lastModifiedBy>
  <dcterms:created xsi:type="dcterms:W3CDTF">2007-09-22T14:39:42Z</dcterms:created>
  <dcterms:modified xsi:type="dcterms:W3CDTF">2012-02-18T20:10:50Z</dcterms:modified>
  <cp:category/>
  <cp:version/>
  <cp:contentType/>
  <cp:contentStatus/>
</cp:coreProperties>
</file>